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008" tabRatio="886"/>
  </bookViews>
  <sheets>
    <sheet name="Præsentationstabeller 1" sheetId="1" r:id="rId1"/>
    <sheet name="Tabel 2, detaljeret og køn" sheetId="3" r:id="rId2"/>
    <sheet name="Tabel 3, detaljeret og alder" sheetId="8" r:id="rId3"/>
    <sheet name="Tabel 4, detaljeret og k_alder" sheetId="9" r:id="rId4"/>
    <sheet name="Tabel 5, detaljeret og geografi" sheetId="10" r:id="rId5"/>
  </sheets>
  <calcPr calcId="145621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O7" i="9"/>
  <c r="F14" i="9"/>
  <c r="F15" i="9"/>
  <c r="R12" i="9"/>
  <c r="L21" i="9"/>
  <c r="O10" i="9"/>
  <c r="O16" i="9"/>
  <c r="I21" i="8"/>
  <c r="F13" i="9"/>
  <c r="R6" i="9"/>
  <c r="R19" i="9"/>
  <c r="L11" i="9"/>
  <c r="F8" i="8"/>
  <c r="O9" i="9"/>
  <c r="R18" i="9"/>
  <c r="F19" i="9"/>
  <c r="F12" i="9"/>
  <c r="L13" i="9"/>
  <c r="O21" i="9"/>
  <c r="R10" i="9"/>
  <c r="F18" i="9"/>
  <c r="F23" i="9"/>
  <c r="R17" i="9"/>
  <c r="L7" i="9"/>
  <c r="F10" i="9"/>
  <c r="F13" i="8"/>
  <c r="F14" i="8"/>
  <c r="L9" i="9"/>
  <c r="R9" i="9"/>
  <c r="R13" i="9"/>
  <c r="O14" i="9"/>
  <c r="O11" i="9"/>
  <c r="L18" i="9"/>
  <c r="F11" i="9"/>
  <c r="O12" i="9"/>
  <c r="R8" i="9"/>
  <c r="O13" i="9"/>
  <c r="O17" i="9"/>
  <c r="F6" i="9"/>
  <c r="F22" i="9"/>
  <c r="R11" i="9"/>
  <c r="O19" i="9"/>
  <c r="F16" i="9"/>
  <c r="R20" i="9"/>
  <c r="F9" i="9"/>
  <c r="R21" i="9"/>
  <c r="L23" i="9"/>
  <c r="L20" i="9"/>
  <c r="O15" i="9"/>
  <c r="F20" i="9"/>
  <c r="L6" i="9"/>
  <c r="O22" i="9"/>
  <c r="I13" i="8"/>
  <c r="F20" i="8"/>
  <c r="L17" i="9"/>
  <c r="L10" i="9"/>
  <c r="O18" i="9"/>
  <c r="L19" i="9"/>
  <c r="F21" i="9"/>
  <c r="O8" i="9"/>
  <c r="R7" i="9"/>
  <c r="L15" i="9"/>
  <c r="I20" i="8"/>
  <c r="I11" i="8"/>
  <c r="F12" i="8"/>
  <c r="I19" i="8"/>
  <c r="I22" i="8"/>
  <c r="L12" i="9"/>
  <c r="O20" i="9"/>
  <c r="F17" i="9"/>
  <c r="R14" i="9"/>
  <c r="R22" i="9"/>
  <c r="O23" i="9"/>
  <c r="R16" i="9"/>
  <c r="L8" i="9"/>
  <c r="O6" i="9"/>
  <c r="L22" i="9"/>
  <c r="R15" i="9"/>
  <c r="L16" i="9"/>
  <c r="F22" i="8"/>
  <c r="F7" i="9"/>
  <c r="L14" i="9"/>
  <c r="R23" i="9"/>
  <c r="F23" i="8"/>
  <c r="F7" i="8"/>
  <c r="F17" i="8"/>
  <c r="I8" i="8"/>
  <c r="I9" i="8"/>
  <c r="I15" i="8"/>
  <c r="F19" i="8"/>
  <c r="I10" i="8"/>
  <c r="I23" i="8"/>
  <c r="I16" i="8"/>
  <c r="I7" i="8"/>
  <c r="I17" i="8"/>
  <c r="F18" i="8"/>
  <c r="I12" i="8"/>
  <c r="F6" i="8"/>
  <c r="F9" i="8"/>
  <c r="F15" i="8"/>
  <c r="I14" i="8"/>
  <c r="I6" i="8"/>
  <c r="F10" i="8"/>
  <c r="F16" i="8"/>
  <c r="F11" i="8"/>
  <c r="F21" i="8"/>
  <c r="I18" i="8"/>
  <c r="C69" i="1"/>
  <c r="C44" i="1"/>
  <c r="B64" i="1"/>
  <c r="B58" i="1"/>
  <c r="B46" i="1"/>
  <c r="B45" i="1"/>
  <c r="B38" i="1"/>
  <c r="B32" i="1"/>
  <c r="B20" i="1"/>
  <c r="B19" i="1"/>
  <c r="B45" i="10"/>
  <c r="B41" i="10"/>
  <c r="B37" i="10"/>
  <c r="B33" i="10"/>
  <c r="B29" i="10"/>
  <c r="B25" i="10"/>
  <c r="B21" i="10"/>
  <c r="B17" i="10"/>
  <c r="B13" i="10"/>
  <c r="B9" i="10"/>
  <c r="C11" i="10"/>
  <c r="D3" i="10"/>
  <c r="C35" i="10"/>
  <c r="C40" i="10"/>
  <c r="C32" i="10"/>
  <c r="C24" i="10"/>
  <c r="C16" i="10"/>
  <c r="C7" i="10"/>
  <c r="C9" i="10"/>
  <c r="C33" i="10"/>
  <c r="C27" i="10"/>
  <c r="C8" i="10"/>
  <c r="C13" i="10"/>
  <c r="B42" i="9"/>
  <c r="B34" i="9"/>
  <c r="B26" i="9"/>
  <c r="B18" i="9"/>
  <c r="C45" i="9"/>
  <c r="C37" i="9"/>
  <c r="C29" i="9"/>
  <c r="B47" i="9"/>
  <c r="B33" i="9"/>
  <c r="C18" i="9"/>
  <c r="D3" i="9"/>
  <c r="B43" i="9"/>
  <c r="B27" i="9"/>
  <c r="C36" i="9"/>
  <c r="C20" i="9"/>
  <c r="B11" i="9"/>
  <c r="G3" i="9"/>
  <c r="C38" i="9"/>
  <c r="C9" i="9"/>
  <c r="C7" i="9"/>
  <c r="B12" i="9"/>
  <c r="C26" i="9"/>
  <c r="J3" i="9"/>
  <c r="B44" i="8"/>
  <c r="B40" i="8"/>
  <c r="B36" i="8"/>
  <c r="B32" i="8"/>
  <c r="B28" i="8"/>
  <c r="B24" i="8"/>
  <c r="B20" i="8"/>
  <c r="B16" i="8"/>
  <c r="B12" i="8"/>
  <c r="B8" i="8"/>
  <c r="C40" i="8"/>
  <c r="C24" i="8"/>
  <c r="C8" i="8"/>
  <c r="C45" i="8"/>
  <c r="C29" i="8"/>
  <c r="C13" i="8"/>
  <c r="C39" i="8"/>
  <c r="C23" i="8"/>
  <c r="C46" i="8"/>
  <c r="C30" i="8"/>
  <c r="C14" i="8"/>
  <c r="B5" i="8"/>
  <c r="B47" i="3"/>
  <c r="B43" i="3"/>
  <c r="B39" i="3"/>
  <c r="B35" i="3"/>
  <c r="B31" i="3"/>
  <c r="B27" i="3"/>
  <c r="B23" i="3"/>
  <c r="B19" i="3"/>
  <c r="B15" i="3"/>
  <c r="B11" i="3"/>
  <c r="B7" i="3"/>
  <c r="C44" i="3"/>
  <c r="C30" i="3"/>
  <c r="C22" i="3"/>
  <c r="C11" i="3"/>
  <c r="C43" i="3"/>
  <c r="C29" i="3"/>
  <c r="C17" i="3"/>
  <c r="C45" i="3"/>
  <c r="C35" i="3"/>
  <c r="C25" i="3"/>
  <c r="C10" i="3"/>
  <c r="E69" i="1"/>
  <c r="G44" i="1"/>
  <c r="B28" i="1"/>
  <c r="B15" i="1"/>
  <c r="E57" i="1"/>
  <c r="D18" i="1"/>
  <c r="B7" i="1"/>
  <c r="E44" i="1"/>
  <c r="B73" i="1"/>
  <c r="B69" i="1"/>
  <c r="B13" i="1"/>
  <c r="K11" i="3"/>
  <c r="E26" i="9"/>
  <c r="D44" i="1"/>
  <c r="B60" i="1"/>
  <c r="B63" i="1"/>
  <c r="B51" i="1"/>
  <c r="B50" i="1"/>
  <c r="B34" i="1"/>
  <c r="B33" i="1"/>
  <c r="B25" i="1"/>
  <c r="B24" i="1"/>
  <c r="B44" i="10"/>
  <c r="B40" i="10"/>
  <c r="B36" i="10"/>
  <c r="B32" i="10"/>
  <c r="B28" i="10"/>
  <c r="B24" i="10"/>
  <c r="B20" i="10"/>
  <c r="B16" i="10"/>
  <c r="B12" i="10"/>
  <c r="B8" i="10"/>
  <c r="J3" i="10"/>
  <c r="K24" i="10" s="1"/>
  <c r="C45" i="10"/>
  <c r="C46" i="10"/>
  <c r="C38" i="10"/>
  <c r="C30" i="10"/>
  <c r="C22" i="10"/>
  <c r="C14" i="10"/>
  <c r="C6" i="10"/>
  <c r="B6" i="10"/>
  <c r="C31" i="10"/>
  <c r="C29" i="10"/>
  <c r="C19" i="10"/>
  <c r="B50" i="9"/>
  <c r="B40" i="9"/>
  <c r="B32" i="9"/>
  <c r="B24" i="9"/>
  <c r="B16" i="9"/>
  <c r="C43" i="9"/>
  <c r="C35" i="9"/>
  <c r="C27" i="9"/>
  <c r="B45" i="9"/>
  <c r="B29" i="9"/>
  <c r="B15" i="9"/>
  <c r="C46" i="9"/>
  <c r="B39" i="9"/>
  <c r="B23" i="9"/>
  <c r="C32" i="9"/>
  <c r="B17" i="9"/>
  <c r="B9" i="9"/>
  <c r="C10" i="9"/>
  <c r="C34" i="9"/>
  <c r="C22" i="9"/>
  <c r="B21" i="9"/>
  <c r="B8" i="9"/>
  <c r="C17" i="9"/>
  <c r="B47" i="8"/>
  <c r="B43" i="8"/>
  <c r="B39" i="8"/>
  <c r="B35" i="8"/>
  <c r="B31" i="8"/>
  <c r="B27" i="8"/>
  <c r="B23" i="8"/>
  <c r="B19" i="8"/>
  <c r="B15" i="8"/>
  <c r="B11" i="8"/>
  <c r="B48" i="8"/>
  <c r="C36" i="8"/>
  <c r="C20" i="8"/>
  <c r="M3" i="8"/>
  <c r="C41" i="8"/>
  <c r="C25" i="8"/>
  <c r="C9" i="8"/>
  <c r="C35" i="8"/>
  <c r="C19" i="8"/>
  <c r="C42" i="8"/>
  <c r="C26" i="8"/>
  <c r="C10" i="8"/>
  <c r="G3" i="8"/>
  <c r="H39" i="8" s="1"/>
  <c r="B46" i="3"/>
  <c r="B42" i="3"/>
  <c r="B38" i="3"/>
  <c r="B34" i="3"/>
  <c r="B30" i="3"/>
  <c r="B26" i="3"/>
  <c r="B22" i="3"/>
  <c r="B18" i="3"/>
  <c r="B14" i="3"/>
  <c r="B10" i="3"/>
  <c r="K10" i="3" s="1"/>
  <c r="B6" i="3"/>
  <c r="C41" i="3"/>
  <c r="C27" i="3"/>
  <c r="C19" i="3"/>
  <c r="C8" i="3"/>
  <c r="C40" i="3"/>
  <c r="C24" i="3"/>
  <c r="C14" i="3"/>
  <c r="C42" i="3"/>
  <c r="C34" i="3"/>
  <c r="C18" i="3"/>
  <c r="C7" i="3"/>
  <c r="F57" i="1"/>
  <c r="B41" i="1"/>
  <c r="E5" i="1"/>
  <c r="B10" i="1"/>
  <c r="E10" i="1" s="1"/>
  <c r="F44" i="1"/>
  <c r="H44" i="1"/>
  <c r="B9" i="1"/>
  <c r="E9" i="1" s="1"/>
  <c r="D31" i="1"/>
  <c r="B72" i="1"/>
  <c r="G57" i="1"/>
  <c r="B11" i="1"/>
  <c r="E11" i="1" s="1"/>
  <c r="E43" i="9"/>
  <c r="E73" i="1"/>
  <c r="N5" i="8"/>
  <c r="K47" i="3"/>
  <c r="N20" i="8"/>
  <c r="K6" i="10"/>
  <c r="H35" i="8"/>
  <c r="K34" i="9"/>
  <c r="H34" i="9"/>
  <c r="K43" i="9"/>
  <c r="H47" i="9"/>
  <c r="E45" i="10"/>
  <c r="K30" i="3"/>
  <c r="B65" i="1"/>
  <c r="B52" i="1"/>
  <c r="B39" i="1"/>
  <c r="B26" i="1"/>
  <c r="B47" i="10"/>
  <c r="B39" i="10"/>
  <c r="B31" i="10"/>
  <c r="B23" i="10"/>
  <c r="B15" i="10"/>
  <c r="B48" i="10"/>
  <c r="C41" i="10"/>
  <c r="C36" i="10"/>
  <c r="C20" i="10"/>
  <c r="B5" i="10"/>
  <c r="C23" i="10"/>
  <c r="M3" i="10"/>
  <c r="B38" i="9"/>
  <c r="B22" i="9"/>
  <c r="C41" i="9"/>
  <c r="C25" i="9"/>
  <c r="B25" i="9"/>
  <c r="C42" i="9"/>
  <c r="C44" i="9"/>
  <c r="C15" i="9"/>
  <c r="C8" i="9"/>
  <c r="B10" i="9"/>
  <c r="B5" i="9"/>
  <c r="B46" i="8"/>
  <c r="B38" i="8"/>
  <c r="B30" i="8"/>
  <c r="B22" i="8"/>
  <c r="B14" i="8"/>
  <c r="B50" i="8"/>
  <c r="C16" i="8"/>
  <c r="C37" i="8"/>
  <c r="J3" i="8"/>
  <c r="C11" i="8"/>
  <c r="C22" i="8"/>
  <c r="B6" i="8"/>
  <c r="B41" i="3"/>
  <c r="B33" i="3"/>
  <c r="B25" i="3"/>
  <c r="B17" i="3"/>
  <c r="B9" i="3"/>
  <c r="C38" i="3"/>
  <c r="C16" i="3"/>
  <c r="C37" i="3"/>
  <c r="C9" i="3"/>
  <c r="C31" i="3"/>
  <c r="C6" i="3"/>
  <c r="F31" i="1"/>
  <c r="B6" i="1"/>
  <c r="E6" i="1" s="1"/>
  <c r="B18" i="1"/>
  <c r="C18" i="1"/>
  <c r="C57" i="1"/>
  <c r="K22" i="3"/>
  <c r="K35" i="3"/>
  <c r="H45" i="9"/>
  <c r="K48" i="8"/>
  <c r="E27" i="9"/>
  <c r="E25" i="9"/>
  <c r="K47" i="10"/>
  <c r="N47" i="8"/>
  <c r="N50" i="8"/>
  <c r="K11" i="8"/>
  <c r="N31" i="10"/>
  <c r="H27" i="9"/>
  <c r="K5" i="10"/>
  <c r="K41" i="3"/>
  <c r="H40" i="8"/>
  <c r="K30" i="8"/>
  <c r="H32" i="9"/>
  <c r="K50" i="9"/>
  <c r="N16" i="10"/>
  <c r="H29" i="9"/>
  <c r="K42" i="9"/>
  <c r="E28" i="1"/>
  <c r="K39" i="8"/>
  <c r="K5" i="8"/>
  <c r="E42" i="9"/>
  <c r="H38" i="9"/>
  <c r="E34" i="9"/>
  <c r="N48" i="10"/>
  <c r="N40" i="10"/>
  <c r="K9" i="10"/>
  <c r="E13" i="10"/>
  <c r="E19" i="1"/>
  <c r="N6" i="10"/>
  <c r="B61" i="1"/>
  <c r="B48" i="1"/>
  <c r="B35" i="1"/>
  <c r="B22" i="1"/>
  <c r="C22" i="1" s="1"/>
  <c r="B46" i="10"/>
  <c r="B38" i="10"/>
  <c r="K38" i="10" s="1"/>
  <c r="B30" i="10"/>
  <c r="B22" i="10"/>
  <c r="B14" i="10"/>
  <c r="B50" i="10"/>
  <c r="C37" i="10"/>
  <c r="C34" i="10"/>
  <c r="C18" i="10"/>
  <c r="G3" i="10"/>
  <c r="C15" i="10"/>
  <c r="C21" i="10"/>
  <c r="B36" i="9"/>
  <c r="B20" i="9"/>
  <c r="C39" i="9"/>
  <c r="C23" i="9"/>
  <c r="C21" i="9"/>
  <c r="C30" i="9"/>
  <c r="C40" i="9"/>
  <c r="B13" i="9"/>
  <c r="P3" i="9"/>
  <c r="M3" i="9"/>
  <c r="B6" i="9"/>
  <c r="B45" i="8"/>
  <c r="B37" i="8"/>
  <c r="B29" i="8"/>
  <c r="B21" i="8"/>
  <c r="B13" i="8"/>
  <c r="K13" i="8" s="1"/>
  <c r="C44" i="8"/>
  <c r="C12" i="8"/>
  <c r="C33" i="8"/>
  <c r="C43" i="8"/>
  <c r="B7" i="8"/>
  <c r="C18" i="8"/>
  <c r="P3" i="8"/>
  <c r="B40" i="3"/>
  <c r="B32" i="3"/>
  <c r="B24" i="3"/>
  <c r="B16" i="3"/>
  <c r="B8" i="3"/>
  <c r="C33" i="3"/>
  <c r="C12" i="3"/>
  <c r="C32" i="3"/>
  <c r="B50" i="3"/>
  <c r="C28" i="3"/>
  <c r="B5" i="3"/>
  <c r="B31" i="1"/>
  <c r="D69" i="1"/>
  <c r="B12" i="1"/>
  <c r="E12" i="1" s="1"/>
  <c r="B75" i="1"/>
  <c r="G31" i="1"/>
  <c r="F33" i="1"/>
  <c r="K25" i="3"/>
  <c r="H24" i="10"/>
  <c r="K35" i="8"/>
  <c r="Q27" i="9"/>
  <c r="E25" i="1"/>
  <c r="N16" i="8"/>
  <c r="K37" i="8"/>
  <c r="N36" i="8"/>
  <c r="C24" i="1"/>
  <c r="D24" i="1"/>
  <c r="Q36" i="8"/>
  <c r="K36" i="8"/>
  <c r="Q14" i="8"/>
  <c r="N48" i="8"/>
  <c r="N27" i="9"/>
  <c r="H39" i="9"/>
  <c r="N5" i="9"/>
  <c r="H42" i="9"/>
  <c r="H13" i="10"/>
  <c r="N14" i="10"/>
  <c r="K17" i="3"/>
  <c r="D19" i="1"/>
  <c r="Q43" i="8"/>
  <c r="K14" i="8"/>
  <c r="E47" i="9"/>
  <c r="N38" i="9"/>
  <c r="K40" i="9"/>
  <c r="N30" i="10"/>
  <c r="H23" i="10"/>
  <c r="E31" i="10"/>
  <c r="K26" i="9"/>
  <c r="N20" i="10"/>
  <c r="K16" i="10"/>
  <c r="K46" i="10"/>
  <c r="H41" i="10"/>
  <c r="K12" i="8"/>
  <c r="N34" i="9"/>
  <c r="Q25" i="9"/>
  <c r="N38" i="10"/>
  <c r="K19" i="3"/>
  <c r="E45" i="9"/>
  <c r="K24" i="3"/>
  <c r="K34" i="3"/>
  <c r="E72" i="1"/>
  <c r="G35" i="1"/>
  <c r="K8" i="8"/>
  <c r="K23" i="8"/>
  <c r="H50" i="9"/>
  <c r="Q40" i="9"/>
  <c r="K38" i="9"/>
  <c r="K36" i="9"/>
  <c r="N30" i="8"/>
  <c r="K50" i="10"/>
  <c r="K20" i="10"/>
  <c r="E8" i="10"/>
  <c r="K40" i="10"/>
  <c r="E9" i="10"/>
  <c r="N23" i="10"/>
  <c r="N37" i="10"/>
  <c r="N46" i="8"/>
  <c r="E29" i="10"/>
  <c r="B59" i="1"/>
  <c r="B47" i="1"/>
  <c r="B37" i="1"/>
  <c r="B21" i="1"/>
  <c r="E21" i="1" s="1"/>
  <c r="B43" i="10"/>
  <c r="B35" i="10"/>
  <c r="E35" i="10" s="1"/>
  <c r="B27" i="10"/>
  <c r="B19" i="10"/>
  <c r="B11" i="10"/>
  <c r="B7" i="10"/>
  <c r="C44" i="10"/>
  <c r="C28" i="10"/>
  <c r="C12" i="10"/>
  <c r="C43" i="10"/>
  <c r="C25" i="10"/>
  <c r="B46" i="9"/>
  <c r="E46" i="9" s="1"/>
  <c r="B30" i="9"/>
  <c r="B14" i="9"/>
  <c r="C33" i="9"/>
  <c r="C12" i="9"/>
  <c r="B35" i="9"/>
  <c r="C28" i="9"/>
  <c r="B7" i="9"/>
  <c r="B19" i="9"/>
  <c r="C19" i="9"/>
  <c r="C14" i="9"/>
  <c r="B42" i="8"/>
  <c r="B34" i="8"/>
  <c r="B26" i="8"/>
  <c r="K26" i="8" s="1"/>
  <c r="B18" i="8"/>
  <c r="B10" i="8"/>
  <c r="C32" i="8"/>
  <c r="C15" i="8"/>
  <c r="B62" i="1"/>
  <c r="H62" i="1" s="1"/>
  <c r="B42" i="10"/>
  <c r="B10" i="10"/>
  <c r="C10" i="10"/>
  <c r="B28" i="9"/>
  <c r="B37" i="9"/>
  <c r="S3" i="9"/>
  <c r="B41" i="8"/>
  <c r="B9" i="8"/>
  <c r="N9" i="8" s="1"/>
  <c r="C17" i="8"/>
  <c r="C34" i="8"/>
  <c r="B44" i="3"/>
  <c r="B28" i="3"/>
  <c r="B12" i="3"/>
  <c r="C23" i="3"/>
  <c r="C20" i="3"/>
  <c r="C13" i="3"/>
  <c r="C31" i="1"/>
  <c r="C39" i="1" s="1"/>
  <c r="D57" i="1"/>
  <c r="C5" i="1"/>
  <c r="E24" i="1"/>
  <c r="D32" i="1"/>
  <c r="K40" i="3"/>
  <c r="K42" i="3"/>
  <c r="Q16" i="8"/>
  <c r="Q22" i="8"/>
  <c r="K23" i="3"/>
  <c r="E50" i="9"/>
  <c r="D41" i="1"/>
  <c r="H28" i="10"/>
  <c r="Q50" i="8"/>
  <c r="E35" i="9"/>
  <c r="H45" i="8"/>
  <c r="H34" i="8"/>
  <c r="H46" i="9"/>
  <c r="K24" i="8"/>
  <c r="E32" i="10"/>
  <c r="K22" i="10"/>
  <c r="N35" i="8"/>
  <c r="E36" i="10"/>
  <c r="K31" i="10"/>
  <c r="Q43" i="9"/>
  <c r="H58" i="1"/>
  <c r="H30" i="8"/>
  <c r="N37" i="8"/>
  <c r="Q8" i="8"/>
  <c r="Q11" i="8"/>
  <c r="N30" i="9"/>
  <c r="T27" i="9"/>
  <c r="H38" i="10"/>
  <c r="N43" i="10"/>
  <c r="Q9" i="8"/>
  <c r="C7" i="1"/>
  <c r="I45" i="1"/>
  <c r="H47" i="10"/>
  <c r="K15" i="10"/>
  <c r="K23" i="10"/>
  <c r="I52" i="1"/>
  <c r="N45" i="9"/>
  <c r="K29" i="8"/>
  <c r="K47" i="9"/>
  <c r="K33" i="9"/>
  <c r="T30" i="9"/>
  <c r="N25" i="9"/>
  <c r="E38" i="10"/>
  <c r="K43" i="10"/>
  <c r="T20" i="9"/>
  <c r="H29" i="10"/>
  <c r="T14" i="9"/>
  <c r="C12" i="1"/>
  <c r="E37" i="10"/>
  <c r="N32" i="10"/>
  <c r="E43" i="10"/>
  <c r="B26" i="10"/>
  <c r="B20" i="3"/>
  <c r="C46" i="3"/>
  <c r="B54" i="1"/>
  <c r="B70" i="1"/>
  <c r="E29" i="9"/>
  <c r="H63" i="1"/>
  <c r="H46" i="10"/>
  <c r="Q30" i="8"/>
  <c r="K44" i="3"/>
  <c r="K14" i="3"/>
  <c r="H47" i="8"/>
  <c r="K32" i="9"/>
  <c r="K40" i="8"/>
  <c r="N8" i="10"/>
  <c r="T46" i="9"/>
  <c r="Q28" i="9"/>
  <c r="Q47" i="8"/>
  <c r="N36" i="10"/>
  <c r="E24" i="10"/>
  <c r="N15" i="10"/>
  <c r="K27" i="9"/>
  <c r="T17" i="9"/>
  <c r="N26" i="8"/>
  <c r="T10" i="9"/>
  <c r="H43" i="9"/>
  <c r="N46" i="10"/>
  <c r="E40" i="10"/>
  <c r="N19" i="8"/>
  <c r="H43" i="10"/>
  <c r="B23" i="1"/>
  <c r="C26" i="10"/>
  <c r="B44" i="9"/>
  <c r="B41" i="9"/>
  <c r="C11" i="9"/>
  <c r="S11" i="9" s="1"/>
  <c r="C21" i="8"/>
  <c r="B45" i="3"/>
  <c r="K45" i="3" s="1"/>
  <c r="B13" i="3"/>
  <c r="C21" i="3"/>
  <c r="D5" i="1"/>
  <c r="B8" i="1"/>
  <c r="H35" i="1"/>
  <c r="K43" i="3"/>
  <c r="N13" i="8"/>
  <c r="E48" i="10"/>
  <c r="K9" i="3"/>
  <c r="Q37" i="8"/>
  <c r="C19" i="1"/>
  <c r="K32" i="10"/>
  <c r="D9" i="1"/>
  <c r="E6" i="10"/>
  <c r="H46" i="8"/>
  <c r="K32" i="8"/>
  <c r="N28" i="9"/>
  <c r="E46" i="10"/>
  <c r="H19" i="10"/>
  <c r="H33" i="10"/>
  <c r="C9" i="1"/>
  <c r="Q5" i="9"/>
  <c r="K8" i="10"/>
  <c r="K10" i="8"/>
  <c r="N35" i="9"/>
  <c r="K25" i="9"/>
  <c r="H35" i="9"/>
  <c r="E44" i="10"/>
  <c r="N45" i="10"/>
  <c r="K21" i="10"/>
  <c r="T45" i="9"/>
  <c r="Q37" i="9"/>
  <c r="B49" i="1"/>
  <c r="B34" i="10"/>
  <c r="P3" i="10"/>
  <c r="C39" i="10"/>
  <c r="B48" i="9"/>
  <c r="C6" i="9"/>
  <c r="C13" i="9"/>
  <c r="S13" i="9" s="1"/>
  <c r="B33" i="8"/>
  <c r="N33" i="8" s="1"/>
  <c r="C28" i="8"/>
  <c r="C31" i="8"/>
  <c r="C7" i="8"/>
  <c r="B37" i="3"/>
  <c r="B21" i="3"/>
  <c r="G3" i="3"/>
  <c r="B48" i="3"/>
  <c r="C39" i="3"/>
  <c r="B57" i="1"/>
  <c r="B44" i="1"/>
  <c r="B71" i="1"/>
  <c r="F65" i="1"/>
  <c r="H28" i="8"/>
  <c r="Q5" i="10"/>
  <c r="C32" i="1"/>
  <c r="K6" i="3"/>
  <c r="D39" i="1"/>
  <c r="E63" i="1"/>
  <c r="D65" i="1"/>
  <c r="F39" i="1"/>
  <c r="G63" i="1"/>
  <c r="H64" i="1"/>
  <c r="K12" i="3"/>
  <c r="K7" i="10"/>
  <c r="E65" i="1"/>
  <c r="Q39" i="8"/>
  <c r="N12" i="8"/>
  <c r="K37" i="3"/>
  <c r="H43" i="8"/>
  <c r="E32" i="9"/>
  <c r="Q44" i="9"/>
  <c r="K35" i="9"/>
  <c r="K28" i="10"/>
  <c r="Q22" i="10"/>
  <c r="H8" i="10"/>
  <c r="H36" i="8"/>
  <c r="T11" i="9"/>
  <c r="K45" i="10"/>
  <c r="H35" i="3"/>
  <c r="N33" i="9"/>
  <c r="T40" i="9"/>
  <c r="K46" i="9"/>
  <c r="N39" i="8"/>
  <c r="K37" i="9"/>
  <c r="E38" i="9"/>
  <c r="E5" i="9"/>
  <c r="H21" i="10"/>
  <c r="K35" i="10"/>
  <c r="N13" i="10"/>
  <c r="Q34" i="10"/>
  <c r="K13" i="10"/>
  <c r="Q43" i="10"/>
  <c r="N44" i="8"/>
  <c r="Q13" i="8"/>
  <c r="K21" i="8"/>
  <c r="T26" i="9"/>
  <c r="E20" i="10"/>
  <c r="T37" i="9"/>
  <c r="D13" i="1"/>
  <c r="K44" i="8"/>
  <c r="H46" i="3"/>
  <c r="H42" i="8"/>
  <c r="K30" i="9"/>
  <c r="N14" i="8"/>
  <c r="K29" i="9"/>
  <c r="Q26" i="9"/>
  <c r="Q32" i="9"/>
  <c r="K44" i="10"/>
  <c r="N23" i="8"/>
  <c r="K30" i="10"/>
  <c r="N9" i="10"/>
  <c r="K10" i="10"/>
  <c r="H36" i="10"/>
  <c r="Q15" i="8"/>
  <c r="Q30" i="9"/>
  <c r="K26" i="10"/>
  <c r="E30" i="10"/>
  <c r="D10" i="1"/>
  <c r="B36" i="1"/>
  <c r="C42" i="10"/>
  <c r="C17" i="10"/>
  <c r="C31" i="9"/>
  <c r="B31" i="9"/>
  <c r="C16" i="9"/>
  <c r="B25" i="8"/>
  <c r="D3" i="8"/>
  <c r="C27" i="8"/>
  <c r="C6" i="8"/>
  <c r="B36" i="3"/>
  <c r="D3" i="3"/>
  <c r="C36" i="3"/>
  <c r="E31" i="1"/>
  <c r="H54" i="1"/>
  <c r="K27" i="3"/>
  <c r="N24" i="8"/>
  <c r="K28" i="8"/>
  <c r="C20" i="1"/>
  <c r="G39" i="1"/>
  <c r="I47" i="1"/>
  <c r="Q44" i="8"/>
  <c r="H34" i="1"/>
  <c r="H24" i="8"/>
  <c r="C41" i="1"/>
  <c r="Q23" i="8"/>
  <c r="H37" i="3"/>
  <c r="N37" i="9"/>
  <c r="E50" i="10"/>
  <c r="Q33" i="10"/>
  <c r="D15" i="1"/>
  <c r="K33" i="10"/>
  <c r="H14" i="10"/>
  <c r="E32" i="8"/>
  <c r="K46" i="8"/>
  <c r="N40" i="9"/>
  <c r="D58" i="1"/>
  <c r="N26" i="9"/>
  <c r="N44" i="10"/>
  <c r="Q39" i="9"/>
  <c r="E33" i="10"/>
  <c r="H65" i="1"/>
  <c r="T23" i="9"/>
  <c r="H25" i="10"/>
  <c r="C10" i="1"/>
  <c r="K38" i="3"/>
  <c r="E27" i="8"/>
  <c r="H26" i="8"/>
  <c r="E40" i="9"/>
  <c r="N47" i="10"/>
  <c r="K45" i="9"/>
  <c r="Q36" i="10"/>
  <c r="K27" i="10"/>
  <c r="E31" i="8"/>
  <c r="N42" i="9"/>
  <c r="T38" i="9"/>
  <c r="B18" i="10"/>
  <c r="C24" i="9"/>
  <c r="B17" i="8"/>
  <c r="C38" i="8"/>
  <c r="B29" i="3"/>
  <c r="K29" i="3" s="1"/>
  <c r="C26" i="3"/>
  <c r="C15" i="3"/>
  <c r="B67" i="1"/>
  <c r="H67" i="1" s="1"/>
  <c r="F60" i="1"/>
  <c r="D37" i="1"/>
  <c r="Q32" i="8"/>
  <c r="H33" i="1"/>
  <c r="H30" i="10"/>
  <c r="F48" i="1"/>
  <c r="E62" i="1"/>
  <c r="E32" i="1"/>
  <c r="G52" i="1"/>
  <c r="C49" i="1"/>
  <c r="H6" i="3"/>
  <c r="T39" i="9"/>
  <c r="E40" i="8"/>
  <c r="E28" i="9"/>
  <c r="N42" i="10"/>
  <c r="N5" i="10"/>
  <c r="N50" i="10"/>
  <c r="E33" i="1"/>
  <c r="Q29" i="8"/>
  <c r="E44" i="8"/>
  <c r="H5" i="8"/>
  <c r="T13" i="9"/>
  <c r="T41" i="9"/>
  <c r="N22" i="10"/>
  <c r="E16" i="10"/>
  <c r="K25" i="10"/>
  <c r="K5" i="3"/>
  <c r="H26" i="9"/>
  <c r="N18" i="10"/>
  <c r="F40" i="1"/>
  <c r="E33" i="3"/>
  <c r="K18" i="3"/>
  <c r="E37" i="8"/>
  <c r="E30" i="8"/>
  <c r="K28" i="9"/>
  <c r="E22" i="10"/>
  <c r="H7" i="10"/>
  <c r="H31" i="10"/>
  <c r="D6" i="1"/>
  <c r="Q35" i="8"/>
  <c r="T19" i="9"/>
  <c r="K29" i="10"/>
  <c r="D11" i="10"/>
  <c r="J11" i="10"/>
  <c r="P11" i="10"/>
  <c r="G11" i="10"/>
  <c r="M11" i="10"/>
  <c r="M35" i="10"/>
  <c r="D35" i="10"/>
  <c r="G35" i="10"/>
  <c r="J35" i="10"/>
  <c r="P35" i="10"/>
  <c r="D40" i="10"/>
  <c r="M40" i="10"/>
  <c r="J40" i="10"/>
  <c r="P40" i="10"/>
  <c r="G40" i="10"/>
  <c r="J32" i="10"/>
  <c r="P32" i="10"/>
  <c r="M32" i="10"/>
  <c r="D32" i="10"/>
  <c r="G32" i="10"/>
  <c r="P24" i="10"/>
  <c r="G24" i="10"/>
  <c r="M24" i="10"/>
  <c r="D24" i="10"/>
  <c r="J24" i="10"/>
  <c r="G16" i="10"/>
  <c r="J16" i="10"/>
  <c r="M16" i="10"/>
  <c r="D16" i="10"/>
  <c r="P16" i="10"/>
  <c r="G7" i="10"/>
  <c r="D7" i="10"/>
  <c r="J7" i="10"/>
  <c r="P7" i="10"/>
  <c r="M7" i="10"/>
  <c r="M9" i="10"/>
  <c r="P9" i="10"/>
  <c r="G9" i="10"/>
  <c r="J9" i="10"/>
  <c r="D9" i="10"/>
  <c r="M33" i="10"/>
  <c r="G33" i="10"/>
  <c r="P33" i="10"/>
  <c r="J33" i="10"/>
  <c r="D33" i="10"/>
  <c r="G27" i="10"/>
  <c r="M27" i="10"/>
  <c r="D27" i="10"/>
  <c r="P27" i="10"/>
  <c r="J27" i="10"/>
  <c r="P8" i="10"/>
  <c r="J8" i="10"/>
  <c r="D8" i="10"/>
  <c r="M8" i="10"/>
  <c r="G8" i="10"/>
  <c r="G13" i="10"/>
  <c r="M13" i="10"/>
  <c r="P13" i="10"/>
  <c r="D13" i="10"/>
  <c r="J13" i="10"/>
  <c r="D45" i="9"/>
  <c r="J45" i="9"/>
  <c r="G45" i="9"/>
  <c r="S45" i="9"/>
  <c r="M45" i="9"/>
  <c r="P45" i="9"/>
  <c r="S37" i="9"/>
  <c r="P37" i="9"/>
  <c r="M37" i="9"/>
  <c r="D37" i="9"/>
  <c r="J37" i="9"/>
  <c r="G37" i="9"/>
  <c r="G29" i="9"/>
  <c r="J29" i="9"/>
  <c r="M29" i="9"/>
  <c r="D29" i="9"/>
  <c r="S29" i="9"/>
  <c r="P29" i="9"/>
  <c r="J47" i="9"/>
  <c r="P47" i="9"/>
  <c r="G47" i="9"/>
  <c r="M47" i="9"/>
  <c r="S47" i="9"/>
  <c r="D47" i="9"/>
  <c r="G36" i="9"/>
  <c r="D36" i="9"/>
  <c r="P36" i="9"/>
  <c r="M36" i="9"/>
  <c r="S36" i="9"/>
  <c r="J36" i="9"/>
  <c r="G38" i="9"/>
  <c r="M38" i="9"/>
  <c r="J38" i="9"/>
  <c r="D38" i="9"/>
  <c r="P38" i="9"/>
  <c r="S38" i="9"/>
  <c r="D26" i="9"/>
  <c r="J26" i="9"/>
  <c r="G26" i="9"/>
  <c r="S26" i="9"/>
  <c r="P26" i="9"/>
  <c r="M26" i="9"/>
  <c r="P40" i="8"/>
  <c r="J40" i="8"/>
  <c r="M40" i="8"/>
  <c r="D40" i="8"/>
  <c r="G40" i="8"/>
  <c r="P24" i="8"/>
  <c r="J24" i="8"/>
  <c r="G24" i="8"/>
  <c r="D24" i="8"/>
  <c r="M24" i="8"/>
  <c r="M8" i="8"/>
  <c r="P8" i="8"/>
  <c r="J8" i="8"/>
  <c r="M45" i="8"/>
  <c r="G45" i="8"/>
  <c r="J45" i="8"/>
  <c r="D45" i="8"/>
  <c r="P45" i="8"/>
  <c r="G29" i="8"/>
  <c r="M29" i="8"/>
  <c r="D29" i="8"/>
  <c r="J29" i="8"/>
  <c r="P29" i="8"/>
  <c r="J13" i="8"/>
  <c r="M13" i="8"/>
  <c r="P13" i="8"/>
  <c r="P39" i="8"/>
  <c r="M39" i="8"/>
  <c r="D39" i="8"/>
  <c r="J39" i="8"/>
  <c r="G39" i="8"/>
  <c r="J23" i="8"/>
  <c r="P23" i="8"/>
  <c r="M23" i="8"/>
  <c r="J46" i="8"/>
  <c r="P46" i="8"/>
  <c r="G46" i="8"/>
  <c r="D46" i="8"/>
  <c r="M46" i="8"/>
  <c r="G30" i="8"/>
  <c r="P30" i="8"/>
  <c r="M30" i="8"/>
  <c r="J30" i="8"/>
  <c r="D30" i="8"/>
  <c r="P14" i="8"/>
  <c r="J14" i="8"/>
  <c r="M14" i="8"/>
  <c r="P5" i="8"/>
  <c r="D5" i="8"/>
  <c r="G5" i="8"/>
  <c r="M5" i="8"/>
  <c r="J5" i="8"/>
  <c r="J47" i="3"/>
  <c r="G47" i="3"/>
  <c r="D47" i="3"/>
  <c r="G44" i="3"/>
  <c r="D44" i="3"/>
  <c r="J44" i="3"/>
  <c r="G30" i="3"/>
  <c r="J30" i="3"/>
  <c r="D30" i="3"/>
  <c r="J22" i="3"/>
  <c r="D22" i="3"/>
  <c r="G22" i="3"/>
  <c r="G11" i="3"/>
  <c r="J11" i="3"/>
  <c r="D11" i="3"/>
  <c r="J43" i="3"/>
  <c r="D43" i="3"/>
  <c r="G43" i="3"/>
  <c r="J29" i="3"/>
  <c r="G29" i="3"/>
  <c r="D29" i="3"/>
  <c r="G17" i="3"/>
  <c r="D17" i="3"/>
  <c r="J17" i="3"/>
  <c r="D45" i="3"/>
  <c r="J45" i="3"/>
  <c r="G45" i="3"/>
  <c r="J35" i="3"/>
  <c r="D35" i="3"/>
  <c r="G35" i="3"/>
  <c r="D25" i="3"/>
  <c r="G25" i="3"/>
  <c r="J25" i="3"/>
  <c r="J10" i="3"/>
  <c r="G10" i="3"/>
  <c r="D10" i="3"/>
  <c r="D73" i="1"/>
  <c r="C73" i="1"/>
  <c r="M45" i="10"/>
  <c r="P45" i="10"/>
  <c r="J45" i="10"/>
  <c r="G45" i="10"/>
  <c r="D45" i="10"/>
  <c r="G46" i="10"/>
  <c r="P46" i="10"/>
  <c r="J46" i="10"/>
  <c r="D46" i="10"/>
  <c r="M46" i="10"/>
  <c r="P38" i="10"/>
  <c r="G38" i="10"/>
  <c r="D38" i="10"/>
  <c r="M38" i="10"/>
  <c r="J38" i="10"/>
  <c r="G30" i="10"/>
  <c r="D30" i="10"/>
  <c r="M30" i="10"/>
  <c r="P30" i="10"/>
  <c r="J30" i="10"/>
  <c r="P22" i="10"/>
  <c r="J22" i="10"/>
  <c r="D22" i="10"/>
  <c r="M22" i="10"/>
  <c r="G22" i="10"/>
  <c r="J14" i="10"/>
  <c r="G14" i="10"/>
  <c r="M14" i="10"/>
  <c r="P14" i="10"/>
  <c r="D14" i="10"/>
  <c r="P6" i="10"/>
  <c r="J6" i="10"/>
  <c r="M6" i="10"/>
  <c r="G6" i="10"/>
  <c r="D6" i="10"/>
  <c r="P31" i="10"/>
  <c r="J31" i="10"/>
  <c r="G31" i="10"/>
  <c r="D31" i="10"/>
  <c r="M31" i="10"/>
  <c r="J29" i="10"/>
  <c r="G29" i="10"/>
  <c r="P29" i="10"/>
  <c r="D29" i="10"/>
  <c r="M29" i="10"/>
  <c r="J19" i="10"/>
  <c r="D19" i="10"/>
  <c r="M19" i="10"/>
  <c r="P19" i="10"/>
  <c r="G19" i="10"/>
  <c r="Q50" i="9"/>
  <c r="S50" i="9"/>
  <c r="P50" i="9"/>
  <c r="G50" i="9"/>
  <c r="M50" i="9"/>
  <c r="D50" i="9"/>
  <c r="J50" i="9"/>
  <c r="S43" i="9"/>
  <c r="G43" i="9"/>
  <c r="D43" i="9"/>
  <c r="J43" i="9"/>
  <c r="P43" i="9"/>
  <c r="M43" i="9"/>
  <c r="T35" i="9"/>
  <c r="J35" i="9"/>
  <c r="P35" i="9"/>
  <c r="M35" i="9"/>
  <c r="G35" i="9"/>
  <c r="D35" i="9"/>
  <c r="S35" i="9"/>
  <c r="G27" i="9"/>
  <c r="D27" i="9"/>
  <c r="S27" i="9"/>
  <c r="M27" i="9"/>
  <c r="P27" i="9"/>
  <c r="J27" i="9"/>
  <c r="D46" i="9"/>
  <c r="P46" i="9"/>
  <c r="J46" i="9"/>
  <c r="S46" i="9"/>
  <c r="G46" i="9"/>
  <c r="M46" i="9"/>
  <c r="G32" i="9"/>
  <c r="S32" i="9"/>
  <c r="M32" i="9"/>
  <c r="J32" i="9"/>
  <c r="P32" i="9"/>
  <c r="D32" i="9"/>
  <c r="T34" i="9"/>
  <c r="J34" i="9"/>
  <c r="D34" i="9"/>
  <c r="G34" i="9"/>
  <c r="P34" i="9"/>
  <c r="M34" i="9"/>
  <c r="S34" i="9"/>
  <c r="M47" i="8"/>
  <c r="P47" i="8"/>
  <c r="D47" i="8"/>
  <c r="G47" i="8"/>
  <c r="J47" i="8"/>
  <c r="E48" i="8"/>
  <c r="H48" i="8"/>
  <c r="G48" i="8"/>
  <c r="M48" i="8"/>
  <c r="D48" i="8"/>
  <c r="J48" i="8"/>
  <c r="P48" i="8"/>
  <c r="P36" i="8"/>
  <c r="G36" i="8"/>
  <c r="M36" i="8"/>
  <c r="D36" i="8"/>
  <c r="J36" i="8"/>
  <c r="Q20" i="8"/>
  <c r="P20" i="8"/>
  <c r="M20" i="8"/>
  <c r="J20" i="8"/>
  <c r="N40" i="8"/>
  <c r="N8" i="8"/>
  <c r="N45" i="8"/>
  <c r="E41" i="8"/>
  <c r="P41" i="8"/>
  <c r="G41" i="8"/>
  <c r="J41" i="8"/>
  <c r="M41" i="8"/>
  <c r="D41" i="8"/>
  <c r="J25" i="8"/>
  <c r="M25" i="8"/>
  <c r="D25" i="8"/>
  <c r="P25" i="8"/>
  <c r="G25" i="8"/>
  <c r="K9" i="8"/>
  <c r="M9" i="8"/>
  <c r="P9" i="8"/>
  <c r="J9" i="8"/>
  <c r="G35" i="8"/>
  <c r="P35" i="8"/>
  <c r="M35" i="8"/>
  <c r="D35" i="8"/>
  <c r="J35" i="8"/>
  <c r="Q19" i="8"/>
  <c r="K19" i="8"/>
  <c r="J19" i="8"/>
  <c r="M19" i="8"/>
  <c r="P19" i="8"/>
  <c r="Q42" i="8"/>
  <c r="G42" i="8"/>
  <c r="M42" i="8"/>
  <c r="D42" i="8"/>
  <c r="J42" i="8"/>
  <c r="P42" i="8"/>
  <c r="Q26" i="8"/>
  <c r="P26" i="8"/>
  <c r="D26" i="8"/>
  <c r="G26" i="8"/>
  <c r="M26" i="8"/>
  <c r="J26" i="8"/>
  <c r="Q10" i="8"/>
  <c r="N10" i="8"/>
  <c r="M10" i="8"/>
  <c r="J10" i="8"/>
  <c r="P10" i="8"/>
  <c r="H41" i="3"/>
  <c r="D41" i="3"/>
  <c r="G41" i="3"/>
  <c r="J41" i="3"/>
  <c r="E27" i="3"/>
  <c r="J27" i="3"/>
  <c r="G27" i="3"/>
  <c r="D27" i="3"/>
  <c r="G19" i="3"/>
  <c r="D19" i="3"/>
  <c r="J19" i="3"/>
  <c r="K8" i="3"/>
  <c r="E8" i="3"/>
  <c r="J8" i="3"/>
  <c r="G8" i="3"/>
  <c r="D8" i="3"/>
  <c r="G40" i="3"/>
  <c r="J40" i="3"/>
  <c r="D40" i="3"/>
  <c r="H24" i="3"/>
  <c r="J24" i="3"/>
  <c r="G24" i="3"/>
  <c r="D24" i="3"/>
  <c r="G14" i="3"/>
  <c r="D14" i="3"/>
  <c r="J14" i="3"/>
  <c r="E42" i="3"/>
  <c r="G42" i="3"/>
  <c r="D42" i="3"/>
  <c r="J42" i="3"/>
  <c r="G34" i="3"/>
  <c r="J34" i="3"/>
  <c r="D34" i="3"/>
  <c r="E18" i="3"/>
  <c r="G18" i="3"/>
  <c r="J18" i="3"/>
  <c r="D18" i="3"/>
  <c r="K7" i="3"/>
  <c r="D7" i="3"/>
  <c r="G7" i="3"/>
  <c r="J7" i="3"/>
  <c r="E13" i="1"/>
  <c r="E7" i="1"/>
  <c r="E15" i="1"/>
  <c r="D72" i="1"/>
  <c r="C72" i="1"/>
  <c r="Q47" i="10"/>
  <c r="E47" i="10"/>
  <c r="G47" i="10"/>
  <c r="D47" i="10"/>
  <c r="J47" i="10"/>
  <c r="M47" i="10"/>
  <c r="P47" i="10"/>
  <c r="Q48" i="10"/>
  <c r="K48" i="10"/>
  <c r="D48" i="10"/>
  <c r="J48" i="10"/>
  <c r="G48" i="10"/>
  <c r="M48" i="10"/>
  <c r="P48" i="10"/>
  <c r="K41" i="10"/>
  <c r="Q41" i="10"/>
  <c r="N41" i="10"/>
  <c r="E41" i="10"/>
  <c r="P41" i="10"/>
  <c r="G41" i="10"/>
  <c r="D41" i="10"/>
  <c r="M41" i="10"/>
  <c r="J41" i="10"/>
  <c r="K36" i="10"/>
  <c r="J36" i="10"/>
  <c r="G36" i="10"/>
  <c r="M36" i="10"/>
  <c r="P36" i="10"/>
  <c r="D36" i="10"/>
  <c r="H20" i="10"/>
  <c r="D20" i="10"/>
  <c r="M20" i="10"/>
  <c r="P20" i="10"/>
  <c r="G20" i="10"/>
  <c r="J20" i="10"/>
  <c r="E5" i="10"/>
  <c r="P5" i="10"/>
  <c r="J5" i="10"/>
  <c r="D5" i="10"/>
  <c r="M5" i="10"/>
  <c r="G5" i="10"/>
  <c r="E23" i="10"/>
  <c r="M23" i="10"/>
  <c r="J23" i="10"/>
  <c r="P23" i="10"/>
  <c r="D23" i="10"/>
  <c r="G23" i="10"/>
  <c r="N29" i="10"/>
  <c r="N35" i="10"/>
  <c r="N33" i="10"/>
  <c r="N24" i="10"/>
  <c r="Q41" i="9"/>
  <c r="E41" i="9"/>
  <c r="D41" i="9"/>
  <c r="M41" i="9"/>
  <c r="J41" i="9"/>
  <c r="P41" i="9"/>
  <c r="G41" i="9"/>
  <c r="S41" i="9"/>
  <c r="H25" i="9"/>
  <c r="J25" i="9"/>
  <c r="S25" i="9"/>
  <c r="D25" i="9"/>
  <c r="M25" i="9"/>
  <c r="P25" i="9"/>
  <c r="G25" i="9"/>
  <c r="Q42" i="9"/>
  <c r="D42" i="9"/>
  <c r="G42" i="9"/>
  <c r="J42" i="9"/>
  <c r="S42" i="9"/>
  <c r="P42" i="9"/>
  <c r="M42" i="9"/>
  <c r="E44" i="9"/>
  <c r="K44" i="9"/>
  <c r="M44" i="9"/>
  <c r="G44" i="9"/>
  <c r="S44" i="9"/>
  <c r="J44" i="9"/>
  <c r="P44" i="9"/>
  <c r="D44" i="9"/>
  <c r="T15" i="9"/>
  <c r="S15" i="9"/>
  <c r="K5" i="9"/>
  <c r="H5" i="9"/>
  <c r="M5" i="9"/>
  <c r="P5" i="9"/>
  <c r="D5" i="9"/>
  <c r="G5" i="9"/>
  <c r="S5" i="9"/>
  <c r="J5" i="9"/>
  <c r="E50" i="8"/>
  <c r="K50" i="8"/>
  <c r="H50" i="8"/>
  <c r="M50" i="8"/>
  <c r="J50" i="8"/>
  <c r="P50" i="8"/>
  <c r="D50" i="8"/>
  <c r="G50" i="8"/>
  <c r="K16" i="8"/>
  <c r="J16" i="8"/>
  <c r="P16" i="8"/>
  <c r="M16" i="8"/>
  <c r="H37" i="8"/>
  <c r="G37" i="8"/>
  <c r="P37" i="8"/>
  <c r="D37" i="8"/>
  <c r="M37" i="8"/>
  <c r="J37" i="8"/>
  <c r="K41" i="8"/>
  <c r="K20" i="8"/>
  <c r="K47" i="8"/>
  <c r="K45" i="8"/>
  <c r="N11" i="8"/>
  <c r="J11" i="8"/>
  <c r="M11" i="8"/>
  <c r="P11" i="8"/>
  <c r="N22" i="8"/>
  <c r="K22" i="8"/>
  <c r="M22" i="8"/>
  <c r="P22" i="8"/>
  <c r="J22" i="8"/>
  <c r="H38" i="3"/>
  <c r="J38" i="3"/>
  <c r="D38" i="3"/>
  <c r="G38" i="3"/>
  <c r="K16" i="3"/>
  <c r="J16" i="3"/>
  <c r="D16" i="3"/>
  <c r="G16" i="3"/>
  <c r="J37" i="3"/>
  <c r="G37" i="3"/>
  <c r="D37" i="3"/>
  <c r="E9" i="3"/>
  <c r="D9" i="3"/>
  <c r="G9" i="3"/>
  <c r="J9" i="3"/>
  <c r="K31" i="3"/>
  <c r="D31" i="3"/>
  <c r="J31" i="3"/>
  <c r="G31" i="3"/>
  <c r="D6" i="3"/>
  <c r="G6" i="3"/>
  <c r="J6" i="3"/>
  <c r="E26" i="1"/>
  <c r="E20" i="1"/>
  <c r="E23" i="1"/>
  <c r="D20" i="1"/>
  <c r="C21" i="1"/>
  <c r="E22" i="1"/>
  <c r="D28" i="1"/>
  <c r="C26" i="1"/>
  <c r="C28" i="1"/>
  <c r="D21" i="1"/>
  <c r="D22" i="1"/>
  <c r="C25" i="1"/>
  <c r="D25" i="1"/>
  <c r="D26" i="1"/>
  <c r="E14" i="10"/>
  <c r="K14" i="10"/>
  <c r="Q50" i="10"/>
  <c r="H50" i="10"/>
  <c r="G50" i="10"/>
  <c r="M50" i="10"/>
  <c r="D50" i="10"/>
  <c r="P50" i="10"/>
  <c r="J50" i="10"/>
  <c r="H37" i="10"/>
  <c r="K37" i="10"/>
  <c r="J37" i="10"/>
  <c r="D37" i="10"/>
  <c r="M37" i="10"/>
  <c r="G37" i="10"/>
  <c r="P37" i="10"/>
  <c r="E34" i="10"/>
  <c r="H34" i="10"/>
  <c r="M34" i="10"/>
  <c r="D34" i="10"/>
  <c r="J34" i="10"/>
  <c r="G34" i="10"/>
  <c r="P34" i="10"/>
  <c r="E18" i="10"/>
  <c r="H18" i="10"/>
  <c r="J18" i="10"/>
  <c r="G18" i="10"/>
  <c r="D18" i="10"/>
  <c r="P18" i="10"/>
  <c r="M18" i="10"/>
  <c r="H32" i="10"/>
  <c r="H48" i="10"/>
  <c r="H5" i="10"/>
  <c r="H45" i="10"/>
  <c r="H6" i="10"/>
  <c r="H11" i="10"/>
  <c r="H40" i="10"/>
  <c r="H35" i="10"/>
  <c r="H22" i="10"/>
  <c r="H9" i="10"/>
  <c r="H16" i="10"/>
  <c r="H15" i="10"/>
  <c r="E15" i="10"/>
  <c r="G15" i="10"/>
  <c r="P15" i="10"/>
  <c r="M15" i="10"/>
  <c r="J15" i="10"/>
  <c r="D15" i="10"/>
  <c r="E21" i="10"/>
  <c r="N21" i="10"/>
  <c r="G21" i="10"/>
  <c r="P21" i="10"/>
  <c r="M21" i="10"/>
  <c r="J21" i="10"/>
  <c r="D21" i="10"/>
  <c r="E36" i="9"/>
  <c r="H36" i="9"/>
  <c r="K39" i="9"/>
  <c r="N39" i="9"/>
  <c r="E39" i="9"/>
  <c r="P39" i="9"/>
  <c r="M39" i="9"/>
  <c r="S39" i="9"/>
  <c r="G39" i="9"/>
  <c r="J39" i="9"/>
  <c r="D39" i="9"/>
  <c r="H30" i="9"/>
  <c r="E30" i="9"/>
  <c r="J30" i="9"/>
  <c r="D30" i="9"/>
  <c r="P30" i="9"/>
  <c r="M30" i="9"/>
  <c r="S30" i="9"/>
  <c r="G30" i="9"/>
  <c r="H40" i="9"/>
  <c r="S40" i="9"/>
  <c r="D40" i="9"/>
  <c r="P40" i="9"/>
  <c r="M40" i="9"/>
  <c r="G40" i="9"/>
  <c r="J40" i="9"/>
  <c r="Q46" i="9"/>
  <c r="Q29" i="9"/>
  <c r="Q35" i="9"/>
  <c r="Q34" i="9"/>
  <c r="Q47" i="9"/>
  <c r="Q38" i="9"/>
  <c r="Q45" i="9"/>
  <c r="Q36" i="9"/>
  <c r="N36" i="9"/>
  <c r="N29" i="9"/>
  <c r="N50" i="9"/>
  <c r="N46" i="9"/>
  <c r="N43" i="9"/>
  <c r="N32" i="9"/>
  <c r="N47" i="9"/>
  <c r="N29" i="8"/>
  <c r="H29" i="8"/>
  <c r="H44" i="8"/>
  <c r="M44" i="8"/>
  <c r="P44" i="8"/>
  <c r="G44" i="8"/>
  <c r="D44" i="8"/>
  <c r="J44" i="8"/>
  <c r="Q12" i="8"/>
  <c r="M12" i="8"/>
  <c r="J12" i="8"/>
  <c r="P12" i="8"/>
  <c r="Q33" i="8"/>
  <c r="K33" i="8"/>
  <c r="H33" i="8"/>
  <c r="J33" i="8"/>
  <c r="P33" i="8"/>
  <c r="G33" i="8"/>
  <c r="D33" i="8"/>
  <c r="M33" i="8"/>
  <c r="N43" i="8"/>
  <c r="K43" i="8"/>
  <c r="D43" i="8"/>
  <c r="J43" i="8"/>
  <c r="M43" i="8"/>
  <c r="G43" i="8"/>
  <c r="P43" i="8"/>
  <c r="Q18" i="8"/>
  <c r="K18" i="8"/>
  <c r="N18" i="8"/>
  <c r="P18" i="8"/>
  <c r="J18" i="8"/>
  <c r="M18" i="8"/>
  <c r="Q41" i="8"/>
  <c r="Q24" i="8"/>
  <c r="Q48" i="8"/>
  <c r="Q5" i="8"/>
  <c r="Q40" i="8"/>
  <c r="Q46" i="8"/>
  <c r="Q45" i="8"/>
  <c r="K33" i="3"/>
  <c r="D33" i="3"/>
  <c r="G33" i="3"/>
  <c r="J33" i="3"/>
  <c r="E12" i="3"/>
  <c r="H12" i="3"/>
  <c r="D12" i="3"/>
  <c r="J12" i="3"/>
  <c r="G12" i="3"/>
  <c r="K32" i="3"/>
  <c r="H32" i="3"/>
  <c r="E32" i="3"/>
  <c r="J32" i="3"/>
  <c r="G32" i="3"/>
  <c r="D32" i="3"/>
  <c r="H50" i="3"/>
  <c r="K50" i="3"/>
  <c r="G50" i="3"/>
  <c r="J50" i="3"/>
  <c r="D50" i="3"/>
  <c r="H28" i="3"/>
  <c r="K28" i="3"/>
  <c r="E28" i="3"/>
  <c r="G28" i="3"/>
  <c r="D28" i="3"/>
  <c r="J28" i="3"/>
  <c r="H5" i="3"/>
  <c r="D5" i="3"/>
  <c r="J5" i="3"/>
  <c r="G5" i="3"/>
  <c r="G33" i="1"/>
  <c r="I46" i="1"/>
  <c r="H32" i="1"/>
  <c r="G40" i="1"/>
  <c r="D36" i="1"/>
  <c r="I48" i="1"/>
  <c r="C37" i="1"/>
  <c r="H59" i="1"/>
  <c r="G41" i="1"/>
  <c r="I54" i="1"/>
  <c r="F32" i="1"/>
  <c r="F37" i="1"/>
  <c r="F41" i="1"/>
  <c r="I50" i="1"/>
  <c r="G34" i="1"/>
  <c r="I49" i="1"/>
  <c r="H37" i="1"/>
  <c r="H41" i="1"/>
  <c r="H38" i="1"/>
  <c r="D35" i="1"/>
  <c r="F35" i="1"/>
  <c r="H39" i="1"/>
  <c r="I51" i="1"/>
  <c r="F34" i="1"/>
  <c r="H61" i="1"/>
  <c r="G32" i="1"/>
  <c r="C35" i="1"/>
  <c r="F38" i="1"/>
  <c r="D38" i="1"/>
  <c r="G38" i="1"/>
  <c r="C38" i="1"/>
  <c r="H60" i="1"/>
  <c r="E75" i="1"/>
  <c r="C75" i="1"/>
  <c r="D75" i="1"/>
  <c r="G37" i="1"/>
  <c r="E37" i="1"/>
  <c r="H27" i="10"/>
  <c r="N27" i="10"/>
  <c r="E27" i="10"/>
  <c r="E19" i="10"/>
  <c r="N19" i="10"/>
  <c r="K19" i="10"/>
  <c r="N11" i="10"/>
  <c r="K11" i="10"/>
  <c r="E11" i="10"/>
  <c r="N7" i="10"/>
  <c r="E7" i="10"/>
  <c r="Q44" i="10"/>
  <c r="H44" i="10"/>
  <c r="D44" i="10"/>
  <c r="G44" i="10"/>
  <c r="P44" i="10"/>
  <c r="J44" i="10"/>
  <c r="M44" i="10"/>
  <c r="N28" i="10"/>
  <c r="E28" i="10"/>
  <c r="Q28" i="10"/>
  <c r="J28" i="10"/>
  <c r="D28" i="10"/>
  <c r="G28" i="10"/>
  <c r="P28" i="10"/>
  <c r="M28" i="10"/>
  <c r="E12" i="10"/>
  <c r="K12" i="10"/>
  <c r="N12" i="10"/>
  <c r="H12" i="10"/>
  <c r="M12" i="10"/>
  <c r="G12" i="10"/>
  <c r="J12" i="10"/>
  <c r="D12" i="10"/>
  <c r="P12" i="10"/>
  <c r="P43" i="10"/>
  <c r="J43" i="10"/>
  <c r="M43" i="10"/>
  <c r="D43" i="10"/>
  <c r="G43" i="10"/>
  <c r="E25" i="10"/>
  <c r="N25" i="10"/>
  <c r="Q25" i="10"/>
  <c r="J25" i="10"/>
  <c r="G25" i="10"/>
  <c r="P25" i="10"/>
  <c r="D25" i="10"/>
  <c r="M25" i="10"/>
  <c r="E33" i="9"/>
  <c r="T33" i="9"/>
  <c r="Q33" i="9"/>
  <c r="H33" i="9"/>
  <c r="P33" i="9"/>
  <c r="G33" i="9"/>
  <c r="S33" i="9"/>
  <c r="M33" i="9"/>
  <c r="J33" i="9"/>
  <c r="D33" i="9"/>
  <c r="T12" i="9"/>
  <c r="S12" i="9"/>
  <c r="T28" i="9"/>
  <c r="H28" i="9"/>
  <c r="M28" i="9"/>
  <c r="G28" i="9"/>
  <c r="J28" i="9"/>
  <c r="P28" i="9"/>
  <c r="D28" i="9"/>
  <c r="S28" i="9"/>
  <c r="K42" i="8"/>
  <c r="N42" i="8"/>
  <c r="H32" i="8"/>
  <c r="N32" i="8"/>
  <c r="G32" i="8"/>
  <c r="J32" i="8"/>
  <c r="P32" i="8"/>
  <c r="D32" i="8"/>
  <c r="M32" i="8"/>
  <c r="N15" i="8"/>
  <c r="K15" i="8"/>
  <c r="P15" i="8"/>
  <c r="M15" i="8"/>
  <c r="J15" i="8"/>
  <c r="E10" i="10"/>
  <c r="N10" i="10"/>
  <c r="H10" i="10"/>
  <c r="P10" i="10"/>
  <c r="D10" i="10"/>
  <c r="G10" i="10"/>
  <c r="M10" i="10"/>
  <c r="J10" i="10"/>
  <c r="H37" i="9"/>
  <c r="E37" i="9"/>
  <c r="S14" i="9"/>
  <c r="S19" i="9"/>
  <c r="T21" i="9"/>
  <c r="T8" i="9"/>
  <c r="T7" i="9"/>
  <c r="T50" i="9"/>
  <c r="T22" i="9"/>
  <c r="T43" i="9"/>
  <c r="T32" i="9"/>
  <c r="S21" i="9"/>
  <c r="S23" i="9"/>
  <c r="T18" i="9"/>
  <c r="T25" i="9"/>
  <c r="T44" i="9"/>
  <c r="T42" i="9"/>
  <c r="T5" i="9"/>
  <c r="S8" i="9"/>
  <c r="T47" i="9"/>
  <c r="T36" i="9"/>
  <c r="S17" i="9"/>
  <c r="S22" i="9"/>
  <c r="S10" i="9"/>
  <c r="T29" i="9"/>
  <c r="T9" i="9"/>
  <c r="S7" i="9"/>
  <c r="S9" i="9"/>
  <c r="S20" i="9"/>
  <c r="S18" i="9"/>
  <c r="N41" i="8"/>
  <c r="H41" i="8"/>
  <c r="Q17" i="8"/>
  <c r="K17" i="8"/>
  <c r="N17" i="8"/>
  <c r="P17" i="8"/>
  <c r="J17" i="8"/>
  <c r="M17" i="8"/>
  <c r="K34" i="8"/>
  <c r="Q34" i="8"/>
  <c r="N34" i="8"/>
  <c r="P34" i="8"/>
  <c r="D34" i="8"/>
  <c r="G34" i="8"/>
  <c r="J34" i="8"/>
  <c r="M34" i="8"/>
  <c r="H23" i="3"/>
  <c r="E23" i="3"/>
  <c r="D23" i="3"/>
  <c r="G23" i="3"/>
  <c r="J23" i="3"/>
  <c r="K20" i="3"/>
  <c r="H20" i="3"/>
  <c r="J20" i="3"/>
  <c r="G20" i="3"/>
  <c r="D20" i="3"/>
  <c r="H13" i="3"/>
  <c r="K13" i="3"/>
  <c r="E13" i="3"/>
  <c r="G13" i="3"/>
  <c r="J13" i="3"/>
  <c r="D13" i="3"/>
  <c r="C6" i="1"/>
  <c r="C15" i="1"/>
  <c r="C11" i="1"/>
  <c r="C13" i="1"/>
  <c r="K46" i="3"/>
  <c r="E46" i="3"/>
  <c r="D46" i="3"/>
  <c r="J46" i="3"/>
  <c r="G46" i="3"/>
  <c r="E70" i="1"/>
  <c r="C70" i="1"/>
  <c r="D70" i="1"/>
  <c r="C23" i="1"/>
  <c r="D23" i="1"/>
  <c r="N26" i="10"/>
  <c r="Q26" i="10"/>
  <c r="E26" i="10"/>
  <c r="H26" i="10"/>
  <c r="M26" i="10"/>
  <c r="J26" i="10"/>
  <c r="G26" i="10"/>
  <c r="D26" i="10"/>
  <c r="P26" i="10"/>
  <c r="N44" i="9"/>
  <c r="H44" i="9"/>
  <c r="N41" i="9"/>
  <c r="H41" i="9"/>
  <c r="K41" i="9"/>
  <c r="N21" i="8"/>
  <c r="Q21" i="8"/>
  <c r="J21" i="8"/>
  <c r="M21" i="8"/>
  <c r="P21" i="8"/>
  <c r="H21" i="3"/>
  <c r="K21" i="3"/>
  <c r="E21" i="3"/>
  <c r="D21" i="3"/>
  <c r="J21" i="3"/>
  <c r="G21" i="3"/>
  <c r="D12" i="1"/>
  <c r="D11" i="1"/>
  <c r="D7" i="1"/>
  <c r="D8" i="1"/>
  <c r="C8" i="1"/>
  <c r="E8" i="1"/>
  <c r="K34" i="10"/>
  <c r="N34" i="10"/>
  <c r="Q15" i="10"/>
  <c r="Q16" i="10"/>
  <c r="Q31" i="10"/>
  <c r="Q37" i="10"/>
  <c r="Q13" i="10"/>
  <c r="Q10" i="10"/>
  <c r="Q35" i="10"/>
  <c r="Q27" i="10"/>
  <c r="Q12" i="10"/>
  <c r="Q7" i="10"/>
  <c r="Q11" i="10"/>
  <c r="Q20" i="10"/>
  <c r="Q30" i="10"/>
  <c r="Q45" i="10"/>
  <c r="Q46" i="10"/>
  <c r="Q21" i="10"/>
  <c r="Q6" i="10"/>
  <c r="Q38" i="10"/>
  <c r="Q29" i="10"/>
  <c r="Q23" i="10"/>
  <c r="Q32" i="10"/>
  <c r="Q19" i="10"/>
  <c r="Q8" i="10"/>
  <c r="Q14" i="10"/>
  <c r="Q40" i="10"/>
  <c r="Q24" i="10"/>
  <c r="Q9" i="10"/>
  <c r="H39" i="10"/>
  <c r="K39" i="10"/>
  <c r="N39" i="10"/>
  <c r="E39" i="10"/>
  <c r="Q39" i="10"/>
  <c r="P39" i="10"/>
  <c r="G39" i="10"/>
  <c r="J39" i="10"/>
  <c r="D39" i="10"/>
  <c r="M39" i="10"/>
  <c r="Q48" i="9"/>
  <c r="K48" i="9"/>
  <c r="H48" i="9"/>
  <c r="N48" i="9"/>
  <c r="E48" i="9"/>
  <c r="T48" i="9"/>
  <c r="M48" i="9"/>
  <c r="J48" i="9"/>
  <c r="G48" i="9"/>
  <c r="D48" i="9"/>
  <c r="P48" i="9"/>
  <c r="S48" i="9"/>
  <c r="T6" i="9"/>
  <c r="S6" i="9"/>
  <c r="E28" i="8"/>
  <c r="N28" i="8"/>
  <c r="Q28" i="8"/>
  <c r="D28" i="8"/>
  <c r="M28" i="8"/>
  <c r="J28" i="8"/>
  <c r="P28" i="8"/>
  <c r="G28" i="8"/>
  <c r="H31" i="8"/>
  <c r="Q31" i="8"/>
  <c r="K31" i="8"/>
  <c r="N31" i="8"/>
  <c r="G31" i="8"/>
  <c r="P31" i="8"/>
  <c r="J31" i="8"/>
  <c r="M31" i="8"/>
  <c r="D31" i="8"/>
  <c r="N7" i="8"/>
  <c r="K7" i="8"/>
  <c r="Q7" i="8"/>
  <c r="M7" i="8"/>
  <c r="P7" i="8"/>
  <c r="J7" i="8"/>
  <c r="H16" i="3"/>
  <c r="H40" i="3"/>
  <c r="H18" i="3"/>
  <c r="H25" i="3"/>
  <c r="H27" i="3"/>
  <c r="H44" i="3"/>
  <c r="H14" i="3"/>
  <c r="H7" i="3"/>
  <c r="H10" i="3"/>
  <c r="H34" i="3"/>
  <c r="H29" i="3"/>
  <c r="H33" i="3"/>
  <c r="H17" i="3"/>
  <c r="H47" i="3"/>
  <c r="H31" i="3"/>
  <c r="H19" i="3"/>
  <c r="H9" i="3"/>
  <c r="H42" i="3"/>
  <c r="H8" i="3"/>
  <c r="H43" i="3"/>
  <c r="H45" i="3"/>
  <c r="H22" i="3"/>
  <c r="H11" i="3"/>
  <c r="H30" i="3"/>
  <c r="H48" i="3"/>
  <c r="K48" i="3"/>
  <c r="E48" i="3"/>
  <c r="J48" i="3"/>
  <c r="G48" i="3"/>
  <c r="D48" i="3"/>
  <c r="E39" i="3"/>
  <c r="H39" i="3"/>
  <c r="K39" i="3"/>
  <c r="J39" i="3"/>
  <c r="D39" i="3"/>
  <c r="G39" i="3"/>
  <c r="C59" i="1"/>
  <c r="E60" i="1"/>
  <c r="G59" i="1"/>
  <c r="F58" i="1"/>
  <c r="D64" i="1"/>
  <c r="G62" i="1"/>
  <c r="F61" i="1"/>
  <c r="G64" i="1"/>
  <c r="D60" i="1"/>
  <c r="C62" i="1"/>
  <c r="F59" i="1"/>
  <c r="C61" i="1"/>
  <c r="E67" i="1"/>
  <c r="D63" i="1"/>
  <c r="G61" i="1"/>
  <c r="C64" i="1"/>
  <c r="C58" i="1"/>
  <c r="E58" i="1"/>
  <c r="D61" i="1"/>
  <c r="G65" i="1"/>
  <c r="D62" i="1"/>
  <c r="C60" i="1"/>
  <c r="F67" i="1"/>
  <c r="E64" i="1"/>
  <c r="E61" i="1"/>
  <c r="E59" i="1"/>
  <c r="G60" i="1"/>
  <c r="C65" i="1"/>
  <c r="C67" i="1"/>
  <c r="F62" i="1"/>
  <c r="D67" i="1"/>
  <c r="G67" i="1"/>
  <c r="F63" i="1"/>
  <c r="F64" i="1"/>
  <c r="C63" i="1"/>
  <c r="D59" i="1"/>
  <c r="G58" i="1"/>
  <c r="H52" i="1"/>
  <c r="G50" i="1"/>
  <c r="H45" i="1"/>
  <c r="D49" i="1"/>
  <c r="F49" i="1"/>
  <c r="H51" i="1"/>
  <c r="C52" i="1"/>
  <c r="D50" i="1"/>
  <c r="D54" i="1"/>
  <c r="D52" i="1"/>
  <c r="E54" i="1"/>
  <c r="H49" i="1"/>
  <c r="F45" i="1"/>
  <c r="F52" i="1"/>
  <c r="G53" i="1"/>
  <c r="F50" i="1"/>
  <c r="F53" i="1"/>
  <c r="D53" i="1"/>
  <c r="E53" i="1"/>
  <c r="G51" i="1"/>
  <c r="H47" i="1"/>
  <c r="E49" i="1"/>
  <c r="G49" i="1"/>
  <c r="C45" i="1"/>
  <c r="C53" i="1"/>
  <c r="D45" i="1"/>
  <c r="E48" i="1"/>
  <c r="H46" i="1"/>
  <c r="E51" i="1"/>
  <c r="C51" i="1"/>
  <c r="D51" i="1"/>
  <c r="C54" i="1"/>
  <c r="E52" i="1"/>
  <c r="G54" i="1"/>
  <c r="F51" i="1"/>
  <c r="H48" i="1"/>
  <c r="H53" i="1"/>
  <c r="F54" i="1"/>
  <c r="H50" i="1"/>
  <c r="D48" i="1"/>
  <c r="G48" i="1"/>
  <c r="C50" i="1"/>
  <c r="G45" i="1"/>
  <c r="E50" i="1"/>
  <c r="E45" i="1"/>
  <c r="C48" i="1"/>
  <c r="E71" i="1"/>
  <c r="C71" i="1"/>
  <c r="D71" i="1"/>
  <c r="C36" i="1"/>
  <c r="E36" i="1"/>
  <c r="F36" i="1"/>
  <c r="H36" i="1"/>
  <c r="G36" i="1"/>
  <c r="Q42" i="10"/>
  <c r="H42" i="10"/>
  <c r="E42" i="10"/>
  <c r="K42" i="10"/>
  <c r="D42" i="10"/>
  <c r="P42" i="10"/>
  <c r="J42" i="10"/>
  <c r="G42" i="10"/>
  <c r="M42" i="10"/>
  <c r="E17" i="10"/>
  <c r="N17" i="10"/>
  <c r="K17" i="10"/>
  <c r="H17" i="10"/>
  <c r="Q17" i="10"/>
  <c r="P17" i="10"/>
  <c r="G17" i="10"/>
  <c r="J17" i="10"/>
  <c r="D17" i="10"/>
  <c r="M17" i="10"/>
  <c r="K31" i="9"/>
  <c r="Q31" i="9"/>
  <c r="H31" i="9"/>
  <c r="E31" i="9"/>
  <c r="N31" i="9"/>
  <c r="T31" i="9"/>
  <c r="M31" i="9"/>
  <c r="G31" i="9"/>
  <c r="J31" i="9"/>
  <c r="P31" i="9"/>
  <c r="D31" i="9"/>
  <c r="S31" i="9"/>
  <c r="T16" i="9"/>
  <c r="S16" i="9"/>
  <c r="Q25" i="8"/>
  <c r="K25" i="8"/>
  <c r="H25" i="8"/>
  <c r="N25" i="8"/>
  <c r="E43" i="8"/>
  <c r="E42" i="8"/>
  <c r="E35" i="8"/>
  <c r="E34" i="8"/>
  <c r="E5" i="8"/>
  <c r="E24" i="8"/>
  <c r="E29" i="8"/>
  <c r="E46" i="8"/>
  <c r="E39" i="8"/>
  <c r="E33" i="8"/>
  <c r="E36" i="8"/>
  <c r="E26" i="8"/>
  <c r="E45" i="8"/>
  <c r="E25" i="8"/>
  <c r="E47" i="8"/>
  <c r="Q27" i="8"/>
  <c r="K27" i="8"/>
  <c r="N27" i="8"/>
  <c r="H27" i="8"/>
  <c r="M27" i="8"/>
  <c r="D27" i="8"/>
  <c r="P27" i="8"/>
  <c r="J27" i="8"/>
  <c r="G27" i="8"/>
  <c r="Q6" i="8"/>
  <c r="K6" i="8"/>
  <c r="N6" i="8"/>
  <c r="M6" i="8"/>
  <c r="P6" i="8"/>
  <c r="J6" i="8"/>
  <c r="E24" i="3"/>
  <c r="E6" i="3"/>
  <c r="E37" i="3"/>
  <c r="E7" i="3"/>
  <c r="E31" i="3"/>
  <c r="E20" i="3"/>
  <c r="E50" i="3"/>
  <c r="E16" i="3"/>
  <c r="E38" i="3"/>
  <c r="E14" i="3"/>
  <c r="E30" i="3"/>
  <c r="E5" i="3"/>
  <c r="E19" i="3"/>
  <c r="E44" i="3"/>
  <c r="E35" i="3"/>
  <c r="E17" i="3"/>
  <c r="E25" i="3"/>
  <c r="E45" i="3"/>
  <c r="E40" i="3"/>
  <c r="E29" i="3"/>
  <c r="E41" i="3"/>
  <c r="E34" i="3"/>
  <c r="E47" i="3"/>
  <c r="E43" i="3"/>
  <c r="E11" i="3"/>
  <c r="E22" i="3"/>
  <c r="E10" i="3"/>
  <c r="E36" i="3"/>
  <c r="H36" i="3"/>
  <c r="K36" i="3"/>
  <c r="J36" i="3"/>
  <c r="D36" i="3"/>
  <c r="G36" i="3"/>
  <c r="E39" i="1"/>
  <c r="E41" i="1"/>
  <c r="E34" i="1"/>
  <c r="E35" i="1"/>
  <c r="E38" i="1"/>
  <c r="Q18" i="10"/>
  <c r="K18" i="10"/>
  <c r="N24" i="9"/>
  <c r="H24" i="9"/>
  <c r="Q24" i="9"/>
  <c r="E24" i="9"/>
  <c r="K24" i="9"/>
  <c r="T24" i="9"/>
  <c r="P24" i="9"/>
  <c r="G24" i="9"/>
  <c r="D24" i="9"/>
  <c r="M24" i="9"/>
  <c r="J24" i="9"/>
  <c r="S24" i="9"/>
  <c r="H38" i="8"/>
  <c r="N38" i="8"/>
  <c r="K38" i="8"/>
  <c r="E38" i="8"/>
  <c r="Q38" i="8"/>
  <c r="J38" i="8"/>
  <c r="M38" i="8"/>
  <c r="P38" i="8"/>
  <c r="G38" i="8"/>
  <c r="D38" i="8"/>
  <c r="H26" i="3"/>
  <c r="K26" i="3"/>
  <c r="E26" i="3"/>
  <c r="G26" i="3"/>
  <c r="D26" i="3"/>
  <c r="J26" i="3"/>
  <c r="K15" i="3"/>
  <c r="E15" i="3"/>
  <c r="H15" i="3"/>
  <c r="G15" i="3"/>
  <c r="D15" i="3"/>
  <c r="J15" i="3"/>
  <c r="I15" i="3" l="1"/>
  <c r="F15" i="3"/>
  <c r="L15" i="3"/>
  <c r="F26" i="3"/>
  <c r="L26" i="3"/>
  <c r="I26" i="3"/>
  <c r="R38" i="8"/>
  <c r="F38" i="8"/>
  <c r="L38" i="8"/>
  <c r="O38" i="8"/>
  <c r="I38" i="8"/>
  <c r="U24" i="9"/>
  <c r="L24" i="9"/>
  <c r="F24" i="9"/>
  <c r="R24" i="9"/>
  <c r="I24" i="9"/>
  <c r="O24" i="9"/>
  <c r="L18" i="10"/>
  <c r="R18" i="10"/>
  <c r="L36" i="3"/>
  <c r="I36" i="3"/>
  <c r="F36" i="3"/>
  <c r="F10" i="3"/>
  <c r="F22" i="3"/>
  <c r="F11" i="3"/>
  <c r="F43" i="3"/>
  <c r="F47" i="3"/>
  <c r="F34" i="3"/>
  <c r="F41" i="3"/>
  <c r="F29" i="3"/>
  <c r="F40" i="3"/>
  <c r="F45" i="3"/>
  <c r="F25" i="3"/>
  <c r="F17" i="3"/>
  <c r="F35" i="3"/>
  <c r="F44" i="3"/>
  <c r="F19" i="3"/>
  <c r="F30" i="3"/>
  <c r="F14" i="3"/>
  <c r="F38" i="3"/>
  <c r="F16" i="3"/>
  <c r="F50" i="3"/>
  <c r="F20" i="3"/>
  <c r="F31" i="3"/>
  <c r="F7" i="3"/>
  <c r="F37" i="3"/>
  <c r="F6" i="3"/>
  <c r="F24" i="3"/>
  <c r="O6" i="8"/>
  <c r="L6" i="8"/>
  <c r="R6" i="8"/>
  <c r="I27" i="8"/>
  <c r="O27" i="8"/>
  <c r="L27" i="8"/>
  <c r="R27" i="8"/>
  <c r="F47" i="8"/>
  <c r="F25" i="8"/>
  <c r="F45" i="8"/>
  <c r="F26" i="8"/>
  <c r="F36" i="8"/>
  <c r="F33" i="8"/>
  <c r="F39" i="8"/>
  <c r="F46" i="8"/>
  <c r="F29" i="8"/>
  <c r="F24" i="8"/>
  <c r="F34" i="8"/>
  <c r="F35" i="8"/>
  <c r="F42" i="8"/>
  <c r="F43" i="8"/>
  <c r="O25" i="8"/>
  <c r="I25" i="8"/>
  <c r="L25" i="8"/>
  <c r="R25" i="8"/>
  <c r="U16" i="9"/>
  <c r="U31" i="9"/>
  <c r="O31" i="9"/>
  <c r="F31" i="9"/>
  <c r="I31" i="9"/>
  <c r="R31" i="9"/>
  <c r="L31" i="9"/>
  <c r="R17" i="10"/>
  <c r="I17" i="10"/>
  <c r="L17" i="10"/>
  <c r="O17" i="10"/>
  <c r="F17" i="10"/>
  <c r="L42" i="10"/>
  <c r="F42" i="10"/>
  <c r="I42" i="10"/>
  <c r="R42" i="10"/>
  <c r="L39" i="3"/>
  <c r="I39" i="3"/>
  <c r="F39" i="3"/>
  <c r="F48" i="3"/>
  <c r="L48" i="3"/>
  <c r="I48" i="3"/>
  <c r="I30" i="3"/>
  <c r="I11" i="3"/>
  <c r="I22" i="3"/>
  <c r="I45" i="3"/>
  <c r="I43" i="3"/>
  <c r="I8" i="3"/>
  <c r="I42" i="3"/>
  <c r="I9" i="3"/>
  <c r="I19" i="3"/>
  <c r="I31" i="3"/>
  <c r="I47" i="3"/>
  <c r="I17" i="3"/>
  <c r="I33" i="3"/>
  <c r="I29" i="3"/>
  <c r="I34" i="3"/>
  <c r="I10" i="3"/>
  <c r="I7" i="3"/>
  <c r="I14" i="3"/>
  <c r="I44" i="3"/>
  <c r="I27" i="3"/>
  <c r="I25" i="3"/>
  <c r="I18" i="3"/>
  <c r="I40" i="3"/>
  <c r="I16" i="3"/>
  <c r="R7" i="8"/>
  <c r="L7" i="8"/>
  <c r="O7" i="8"/>
  <c r="O31" i="8"/>
  <c r="L31" i="8"/>
  <c r="R31" i="8"/>
  <c r="I31" i="8"/>
  <c r="R28" i="8"/>
  <c r="O28" i="8"/>
  <c r="F28" i="8"/>
  <c r="U6" i="9"/>
  <c r="U48" i="9"/>
  <c r="F48" i="9"/>
  <c r="O48" i="9"/>
  <c r="I48" i="9"/>
  <c r="L48" i="9"/>
  <c r="R48" i="9"/>
  <c r="R39" i="10"/>
  <c r="F39" i="10"/>
  <c r="O39" i="10"/>
  <c r="L39" i="10"/>
  <c r="I39" i="10"/>
  <c r="R9" i="10"/>
  <c r="R24" i="10"/>
  <c r="R40" i="10"/>
  <c r="R14" i="10"/>
  <c r="R8" i="10"/>
  <c r="R19" i="10"/>
  <c r="R32" i="10"/>
  <c r="R23" i="10"/>
  <c r="R29" i="10"/>
  <c r="R38" i="10"/>
  <c r="R6" i="10"/>
  <c r="R21" i="10"/>
  <c r="R46" i="10"/>
  <c r="R45" i="10"/>
  <c r="R30" i="10"/>
  <c r="R20" i="10"/>
  <c r="R11" i="10"/>
  <c r="R7" i="10"/>
  <c r="R12" i="10"/>
  <c r="R27" i="10"/>
  <c r="R35" i="10"/>
  <c r="R10" i="10"/>
  <c r="R13" i="10"/>
  <c r="R37" i="10"/>
  <c r="R31" i="10"/>
  <c r="R16" i="10"/>
  <c r="R15" i="10"/>
  <c r="O34" i="10"/>
  <c r="L34" i="10"/>
  <c r="F21" i="3"/>
  <c r="L21" i="3"/>
  <c r="I21" i="3"/>
  <c r="R21" i="8"/>
  <c r="O21" i="8"/>
  <c r="L41" i="9"/>
  <c r="I41" i="9"/>
  <c r="O41" i="9"/>
  <c r="I44" i="9"/>
  <c r="O44" i="9"/>
  <c r="I26" i="10"/>
  <c r="F26" i="10"/>
  <c r="R26" i="10"/>
  <c r="O26" i="10"/>
  <c r="F46" i="3"/>
  <c r="L46" i="3"/>
  <c r="F13" i="3"/>
  <c r="L13" i="3"/>
  <c r="I13" i="3"/>
  <c r="I20" i="3"/>
  <c r="L20" i="3"/>
  <c r="F23" i="3"/>
  <c r="I23" i="3"/>
  <c r="O34" i="8"/>
  <c r="R34" i="8"/>
  <c r="L34" i="8"/>
  <c r="O17" i="8"/>
  <c r="L17" i="8"/>
  <c r="R17" i="8"/>
  <c r="I41" i="8"/>
  <c r="O41" i="8"/>
  <c r="U9" i="9"/>
  <c r="U29" i="9"/>
  <c r="U36" i="9"/>
  <c r="U47" i="9"/>
  <c r="U42" i="9"/>
  <c r="U44" i="9"/>
  <c r="U25" i="9"/>
  <c r="U18" i="9"/>
  <c r="U32" i="9"/>
  <c r="U43" i="9"/>
  <c r="U22" i="9"/>
  <c r="U50" i="9"/>
  <c r="U7" i="9"/>
  <c r="U8" i="9"/>
  <c r="U21" i="9"/>
  <c r="F37" i="9"/>
  <c r="I37" i="9"/>
  <c r="F5" i="3"/>
  <c r="E49" i="3"/>
  <c r="F49" i="3" s="1"/>
  <c r="E49" i="8"/>
  <c r="F5" i="8"/>
  <c r="T49" i="9"/>
  <c r="U5" i="9"/>
  <c r="I10" i="10"/>
  <c r="O10" i="10"/>
  <c r="F10" i="10"/>
  <c r="L15" i="8"/>
  <c r="O15" i="8"/>
  <c r="O32" i="8"/>
  <c r="I32" i="8"/>
  <c r="O42" i="8"/>
  <c r="L42" i="8"/>
  <c r="I28" i="9"/>
  <c r="U28" i="9"/>
  <c r="U12" i="9"/>
  <c r="I33" i="9"/>
  <c r="R33" i="9"/>
  <c r="U33" i="9"/>
  <c r="F33" i="9"/>
  <c r="R25" i="10"/>
  <c r="O25" i="10"/>
  <c r="F25" i="10"/>
  <c r="I12" i="10"/>
  <c r="O12" i="10"/>
  <c r="L12" i="10"/>
  <c r="F12" i="10"/>
  <c r="R28" i="10"/>
  <c r="F28" i="10"/>
  <c r="O28" i="10"/>
  <c r="I44" i="10"/>
  <c r="R44" i="10"/>
  <c r="F7" i="10"/>
  <c r="O7" i="10"/>
  <c r="F11" i="10"/>
  <c r="L11" i="10"/>
  <c r="O11" i="10"/>
  <c r="L19" i="10"/>
  <c r="O19" i="10"/>
  <c r="F19" i="10"/>
  <c r="F27" i="10"/>
  <c r="O27" i="10"/>
  <c r="I27" i="10"/>
  <c r="G49" i="3"/>
  <c r="I49" i="3" s="1"/>
  <c r="J49" i="3"/>
  <c r="D49" i="3"/>
  <c r="H49" i="3"/>
  <c r="I5" i="3"/>
  <c r="F28" i="3"/>
  <c r="L28" i="3"/>
  <c r="I28" i="3"/>
  <c r="L50" i="3"/>
  <c r="I50" i="3"/>
  <c r="F32" i="3"/>
  <c r="I32" i="3"/>
  <c r="L32" i="3"/>
  <c r="I12" i="3"/>
  <c r="F12" i="3"/>
  <c r="L33" i="3"/>
  <c r="R45" i="8"/>
  <c r="R46" i="8"/>
  <c r="R40" i="8"/>
  <c r="R5" i="8"/>
  <c r="Q49" i="8"/>
  <c r="R49" i="8" s="1"/>
  <c r="R48" i="8"/>
  <c r="R24" i="8"/>
  <c r="R41" i="8"/>
  <c r="O18" i="8"/>
  <c r="L18" i="8"/>
  <c r="R18" i="8"/>
  <c r="L43" i="8"/>
  <c r="O43" i="8"/>
  <c r="I33" i="8"/>
  <c r="L33" i="8"/>
  <c r="R33" i="8"/>
  <c r="R12" i="8"/>
  <c r="I44" i="8"/>
  <c r="I29" i="8"/>
  <c r="O29" i="8"/>
  <c r="O47" i="9"/>
  <c r="O32" i="9"/>
  <c r="O43" i="9"/>
  <c r="O46" i="9"/>
  <c r="O50" i="9"/>
  <c r="O29" i="9"/>
  <c r="O36" i="9"/>
  <c r="R36" i="9"/>
  <c r="R45" i="9"/>
  <c r="R38" i="9"/>
  <c r="R47" i="9"/>
  <c r="R34" i="9"/>
  <c r="R35" i="9"/>
  <c r="R29" i="9"/>
  <c r="R46" i="9"/>
  <c r="I40" i="9"/>
  <c r="F30" i="9"/>
  <c r="I30" i="9"/>
  <c r="F39" i="9"/>
  <c r="O39" i="9"/>
  <c r="L39" i="9"/>
  <c r="I36" i="9"/>
  <c r="F36" i="9"/>
  <c r="O21" i="10"/>
  <c r="F21" i="10"/>
  <c r="F15" i="10"/>
  <c r="I15" i="10"/>
  <c r="I16" i="10"/>
  <c r="I9" i="10"/>
  <c r="I22" i="10"/>
  <c r="I35" i="10"/>
  <c r="I40" i="10"/>
  <c r="I11" i="10"/>
  <c r="I6" i="10"/>
  <c r="I45" i="10"/>
  <c r="H49" i="10"/>
  <c r="I5" i="10"/>
  <c r="I48" i="10"/>
  <c r="I32" i="10"/>
  <c r="I18" i="10"/>
  <c r="F18" i="10"/>
  <c r="I34" i="10"/>
  <c r="F34" i="10"/>
  <c r="L37" i="10"/>
  <c r="I37" i="10"/>
  <c r="I50" i="10"/>
  <c r="R50" i="10"/>
  <c r="L14" i="10"/>
  <c r="F14" i="10"/>
  <c r="L31" i="3"/>
  <c r="F9" i="3"/>
  <c r="L16" i="3"/>
  <c r="I38" i="3"/>
  <c r="L22" i="8"/>
  <c r="O22" i="8"/>
  <c r="O11" i="8"/>
  <c r="L45" i="8"/>
  <c r="L47" i="8"/>
  <c r="L20" i="8"/>
  <c r="L41" i="8"/>
  <c r="I37" i="8"/>
  <c r="L16" i="8"/>
  <c r="I50" i="8"/>
  <c r="L50" i="8"/>
  <c r="F50" i="8"/>
  <c r="J49" i="9"/>
  <c r="S49" i="9"/>
  <c r="G49" i="9"/>
  <c r="D49" i="9"/>
  <c r="P49" i="9"/>
  <c r="M49" i="9"/>
  <c r="H49" i="9"/>
  <c r="I5" i="9"/>
  <c r="K49" i="9"/>
  <c r="L5" i="9"/>
  <c r="U15" i="9"/>
  <c r="L44" i="9"/>
  <c r="F44" i="9"/>
  <c r="R42" i="9"/>
  <c r="I25" i="9"/>
  <c r="F41" i="9"/>
  <c r="R41" i="9"/>
  <c r="O24" i="10"/>
  <c r="O33" i="10"/>
  <c r="O35" i="10"/>
  <c r="O29" i="10"/>
  <c r="F23" i="10"/>
  <c r="G49" i="10"/>
  <c r="M49" i="10"/>
  <c r="D49" i="10"/>
  <c r="J49" i="10"/>
  <c r="P49" i="10"/>
  <c r="E49" i="10"/>
  <c r="F49" i="10" s="1"/>
  <c r="F5" i="10"/>
  <c r="I20" i="10"/>
  <c r="L36" i="10"/>
  <c r="F41" i="10"/>
  <c r="O41" i="10"/>
  <c r="R41" i="10"/>
  <c r="L41" i="10"/>
  <c r="L48" i="10"/>
  <c r="R48" i="10"/>
  <c r="F47" i="10"/>
  <c r="R47" i="10"/>
  <c r="L7" i="3"/>
  <c r="F18" i="3"/>
  <c r="F42" i="3"/>
  <c r="I24" i="3"/>
  <c r="F8" i="3"/>
  <c r="L8" i="3"/>
  <c r="F27" i="3"/>
  <c r="I41" i="3"/>
  <c r="O10" i="8"/>
  <c r="R10" i="8"/>
  <c r="R26" i="8"/>
  <c r="R42" i="8"/>
  <c r="L19" i="8"/>
  <c r="R19" i="8"/>
  <c r="L9" i="8"/>
  <c r="F41" i="8"/>
  <c r="O45" i="8"/>
  <c r="O8" i="8"/>
  <c r="O40" i="8"/>
  <c r="R20" i="8"/>
  <c r="I48" i="8"/>
  <c r="F48" i="8"/>
  <c r="U34" i="9"/>
  <c r="U35" i="9"/>
  <c r="R50" i="9"/>
  <c r="J49" i="8"/>
  <c r="M49" i="8"/>
  <c r="G49" i="8"/>
  <c r="D49" i="8"/>
  <c r="F49" i="8" s="1"/>
  <c r="P49" i="8"/>
  <c r="L29" i="10"/>
  <c r="U19" i="9"/>
  <c r="R35" i="8"/>
  <c r="I31" i="10"/>
  <c r="I7" i="10"/>
  <c r="F22" i="10"/>
  <c r="L28" i="9"/>
  <c r="F30" i="8"/>
  <c r="F37" i="8"/>
  <c r="L18" i="3"/>
  <c r="F33" i="3"/>
  <c r="O18" i="10"/>
  <c r="I26" i="9"/>
  <c r="K49" i="3"/>
  <c r="L5" i="3"/>
  <c r="L25" i="10"/>
  <c r="F16" i="10"/>
  <c r="O22" i="10"/>
  <c r="U41" i="9"/>
  <c r="U13" i="9"/>
  <c r="H49" i="8"/>
  <c r="I5" i="8"/>
  <c r="F44" i="8"/>
  <c r="R29" i="8"/>
  <c r="O50" i="10"/>
  <c r="N49" i="10"/>
  <c r="O5" i="10"/>
  <c r="O42" i="10"/>
  <c r="F28" i="9"/>
  <c r="F40" i="8"/>
  <c r="U39" i="9"/>
  <c r="I6" i="3"/>
  <c r="I30" i="10"/>
  <c r="R32" i="8"/>
  <c r="L29" i="3"/>
  <c r="U38" i="9"/>
  <c r="O42" i="9"/>
  <c r="F31" i="8"/>
  <c r="L27" i="10"/>
  <c r="R36" i="10"/>
  <c r="L45" i="9"/>
  <c r="O47" i="10"/>
  <c r="F40" i="9"/>
  <c r="I26" i="8"/>
  <c r="F27" i="8"/>
  <c r="L38" i="3"/>
  <c r="I25" i="10"/>
  <c r="U23" i="9"/>
  <c r="F33" i="10"/>
  <c r="R39" i="9"/>
  <c r="O44" i="10"/>
  <c r="O26" i="9"/>
  <c r="O40" i="9"/>
  <c r="L46" i="8"/>
  <c r="F32" i="8"/>
  <c r="I14" i="10"/>
  <c r="L33" i="10"/>
  <c r="R33" i="10"/>
  <c r="F50" i="10"/>
  <c r="O37" i="9"/>
  <c r="I37" i="3"/>
  <c r="R23" i="8"/>
  <c r="I24" i="8"/>
  <c r="R44" i="8"/>
  <c r="L28" i="8"/>
  <c r="O24" i="8"/>
  <c r="L27" i="3"/>
  <c r="F30" i="10"/>
  <c r="L26" i="10"/>
  <c r="R30" i="9"/>
  <c r="R15" i="8"/>
  <c r="I36" i="10"/>
  <c r="L10" i="10"/>
  <c r="O9" i="10"/>
  <c r="L30" i="10"/>
  <c r="O23" i="8"/>
  <c r="L44" i="10"/>
  <c r="R32" i="9"/>
  <c r="R26" i="9"/>
  <c r="L29" i="9"/>
  <c r="O14" i="8"/>
  <c r="L30" i="9"/>
  <c r="I42" i="8"/>
  <c r="I46" i="3"/>
  <c r="L44" i="8"/>
  <c r="U37" i="9"/>
  <c r="F20" i="10"/>
  <c r="U26" i="9"/>
  <c r="L21" i="8"/>
  <c r="R13" i="8"/>
  <c r="O44" i="8"/>
  <c r="R43" i="10"/>
  <c r="L13" i="10"/>
  <c r="R34" i="10"/>
  <c r="O13" i="10"/>
  <c r="L35" i="10"/>
  <c r="I21" i="10"/>
  <c r="E49" i="9"/>
  <c r="F5" i="9"/>
  <c r="F38" i="9"/>
  <c r="L37" i="9"/>
  <c r="O39" i="8"/>
  <c r="L46" i="9"/>
  <c r="U40" i="9"/>
  <c r="O33" i="9"/>
  <c r="I35" i="3"/>
  <c r="L45" i="10"/>
  <c r="U11" i="9"/>
  <c r="I36" i="8"/>
  <c r="I8" i="10"/>
  <c r="R22" i="10"/>
  <c r="L28" i="10"/>
  <c r="L35" i="9"/>
  <c r="R44" i="9"/>
  <c r="F32" i="9"/>
  <c r="I43" i="8"/>
  <c r="L37" i="3"/>
  <c r="O12" i="8"/>
  <c r="R39" i="8"/>
  <c r="L7" i="10"/>
  <c r="L12" i="3"/>
  <c r="L6" i="3"/>
  <c r="Q49" i="10"/>
  <c r="R49" i="10" s="1"/>
  <c r="R5" i="10"/>
  <c r="I28" i="8"/>
  <c r="O33" i="8"/>
  <c r="R37" i="9"/>
  <c r="U45" i="9"/>
  <c r="L21" i="10"/>
  <c r="O45" i="10"/>
  <c r="F44" i="10"/>
  <c r="I35" i="9"/>
  <c r="L25" i="9"/>
  <c r="O35" i="9"/>
  <c r="L10" i="8"/>
  <c r="L8" i="10"/>
  <c r="R5" i="9"/>
  <c r="Q49" i="9"/>
  <c r="I33" i="10"/>
  <c r="I19" i="10"/>
  <c r="F46" i="10"/>
  <c r="O28" i="9"/>
  <c r="L32" i="8"/>
  <c r="I46" i="8"/>
  <c r="F6" i="10"/>
  <c r="L32" i="10"/>
  <c r="R37" i="8"/>
  <c r="L9" i="3"/>
  <c r="F48" i="10"/>
  <c r="O13" i="8"/>
  <c r="L43" i="3"/>
  <c r="L45" i="3"/>
  <c r="I43" i="10"/>
  <c r="O19" i="8"/>
  <c r="F40" i="10"/>
  <c r="O46" i="10"/>
  <c r="I43" i="9"/>
  <c r="U10" i="9"/>
  <c r="O26" i="8"/>
  <c r="U17" i="9"/>
  <c r="L27" i="9"/>
  <c r="O15" i="10"/>
  <c r="F24" i="10"/>
  <c r="O36" i="10"/>
  <c r="R47" i="8"/>
  <c r="R28" i="9"/>
  <c r="U46" i="9"/>
  <c r="O8" i="10"/>
  <c r="L40" i="8"/>
  <c r="L32" i="9"/>
  <c r="I47" i="8"/>
  <c r="L14" i="3"/>
  <c r="L44" i="3"/>
  <c r="R30" i="8"/>
  <c r="I46" i="10"/>
  <c r="F29" i="9"/>
  <c r="F43" i="10"/>
  <c r="O32" i="10"/>
  <c r="F37" i="10"/>
  <c r="U14" i="9"/>
  <c r="I29" i="10"/>
  <c r="U20" i="9"/>
  <c r="L43" i="10"/>
  <c r="F38" i="10"/>
  <c r="O25" i="9"/>
  <c r="U30" i="9"/>
  <c r="L33" i="9"/>
  <c r="L47" i="9"/>
  <c r="L29" i="8"/>
  <c r="O45" i="9"/>
  <c r="L23" i="10"/>
  <c r="L15" i="10"/>
  <c r="I47" i="10"/>
  <c r="R9" i="8"/>
  <c r="O43" i="10"/>
  <c r="I38" i="10"/>
  <c r="U27" i="9"/>
  <c r="O30" i="9"/>
  <c r="R11" i="8"/>
  <c r="R8" i="8"/>
  <c r="O37" i="8"/>
  <c r="I30" i="8"/>
  <c r="R43" i="9"/>
  <c r="L31" i="10"/>
  <c r="F36" i="10"/>
  <c r="O35" i="8"/>
  <c r="L22" i="10"/>
  <c r="F32" i="10"/>
  <c r="L24" i="8"/>
  <c r="I46" i="9"/>
  <c r="I34" i="8"/>
  <c r="I45" i="8"/>
  <c r="F35" i="9"/>
  <c r="R50" i="8"/>
  <c r="I28" i="10"/>
  <c r="F50" i="9"/>
  <c r="L23" i="3"/>
  <c r="R22" i="8"/>
  <c r="R16" i="8"/>
  <c r="L42" i="3"/>
  <c r="L40" i="3"/>
  <c r="O9" i="8"/>
  <c r="L26" i="8"/>
  <c r="F46" i="9"/>
  <c r="F35" i="10"/>
  <c r="F29" i="10"/>
  <c r="O46" i="8"/>
  <c r="O37" i="10"/>
  <c r="O23" i="10"/>
  <c r="F9" i="10"/>
  <c r="L40" i="10"/>
  <c r="F8" i="10"/>
  <c r="L20" i="10"/>
  <c r="L50" i="10"/>
  <c r="O30" i="8"/>
  <c r="L36" i="9"/>
  <c r="L38" i="9"/>
  <c r="R40" i="9"/>
  <c r="I50" i="9"/>
  <c r="L23" i="8"/>
  <c r="L8" i="8"/>
  <c r="L34" i="3"/>
  <c r="L24" i="3"/>
  <c r="F45" i="9"/>
  <c r="L19" i="3"/>
  <c r="O38" i="10"/>
  <c r="R25" i="9"/>
  <c r="O34" i="9"/>
  <c r="L12" i="8"/>
  <c r="I41" i="10"/>
  <c r="L46" i="10"/>
  <c r="L16" i="10"/>
  <c r="O20" i="10"/>
  <c r="L26" i="9"/>
  <c r="F31" i="10"/>
  <c r="I23" i="10"/>
  <c r="O30" i="10"/>
  <c r="L40" i="9"/>
  <c r="O38" i="9"/>
  <c r="F47" i="9"/>
  <c r="L14" i="8"/>
  <c r="R43" i="8"/>
  <c r="L17" i="3"/>
  <c r="O14" i="10"/>
  <c r="I13" i="10"/>
  <c r="I42" i="9"/>
  <c r="O5" i="9"/>
  <c r="N49" i="9"/>
  <c r="I39" i="9"/>
  <c r="O27" i="9"/>
  <c r="O48" i="8"/>
  <c r="R14" i="8"/>
  <c r="L36" i="8"/>
  <c r="R36" i="8"/>
  <c r="O36" i="8"/>
  <c r="L37" i="8"/>
  <c r="O16" i="8"/>
  <c r="R27" i="9"/>
  <c r="L35" i="8"/>
  <c r="I24" i="10"/>
  <c r="L25" i="3"/>
  <c r="L13" i="8"/>
  <c r="L38" i="10"/>
  <c r="O6" i="10"/>
  <c r="F13" i="10"/>
  <c r="L9" i="10"/>
  <c r="O40" i="10"/>
  <c r="O48" i="10"/>
  <c r="F34" i="9"/>
  <c r="I38" i="9"/>
  <c r="F42" i="9"/>
  <c r="L5" i="8"/>
  <c r="K49" i="8"/>
  <c r="L49" i="8" s="1"/>
  <c r="L39" i="8"/>
  <c r="L42" i="9"/>
  <c r="I29" i="9"/>
  <c r="O16" i="10"/>
  <c r="L50" i="9"/>
  <c r="I32" i="9"/>
  <c r="L30" i="8"/>
  <c r="I40" i="8"/>
  <c r="L41" i="3"/>
  <c r="K49" i="10"/>
  <c r="L49" i="10" s="1"/>
  <c r="L5" i="10"/>
  <c r="I27" i="9"/>
  <c r="O31" i="10"/>
  <c r="L11" i="8"/>
  <c r="O50" i="8"/>
  <c r="O47" i="8"/>
  <c r="L47" i="10"/>
  <c r="F25" i="9"/>
  <c r="F27" i="9"/>
  <c r="L48" i="8"/>
  <c r="I45" i="9"/>
  <c r="L35" i="3"/>
  <c r="L22" i="3"/>
  <c r="L30" i="3"/>
  <c r="F45" i="10"/>
  <c r="I47" i="9"/>
  <c r="L43" i="9"/>
  <c r="I34" i="9"/>
  <c r="L34" i="9"/>
  <c r="I35" i="8"/>
  <c r="L6" i="10"/>
  <c r="O20" i="8"/>
  <c r="L47" i="3"/>
  <c r="O5" i="8"/>
  <c r="N49" i="8"/>
  <c r="F43" i="9"/>
  <c r="L10" i="3"/>
  <c r="I39" i="8"/>
  <c r="L24" i="10"/>
  <c r="F26" i="9"/>
  <c r="L11" i="3"/>
  <c r="I49" i="10"/>
  <c r="U49" i="9"/>
  <c r="O49" i="8"/>
  <c r="R49" i="9"/>
  <c r="O49" i="9"/>
  <c r="I49" i="8"/>
  <c r="I49" i="9"/>
  <c r="L49" i="9"/>
  <c r="O49" i="10"/>
  <c r="L49" i="3"/>
  <c r="F49" i="9" l="1"/>
</calcChain>
</file>

<file path=xl/connections.xml><?xml version="1.0" encoding="utf-8"?>
<connections xmlns="http://schemas.openxmlformats.org/spreadsheetml/2006/main">
  <connection id="1" keepAlive="1" name="192.168.8.20_AKABISERVER Medlemsomraadet" type="5" refreshedVersion="5" background="1" saveData="1">
    <dbPr connection="Provider=MSOLAP.5;Integrated Security=SSPI;Persist Security Info=True;Initial Catalog=Medlemsomraadet;Data Source=192.168.8.20\AKABISERVER;MDX Compatibility=1;Safety Options=2;MDX Missing Member Mode=Error" command="Medlemsomraade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[Uddannelse].[IDA Gruppe].&amp;[Civilingeniører]"/>
    <s v="[Uddannelsesretning].[IDA Gruppe].&amp;[Kemi]"/>
    <s v="[Uddannelsesretning].[IDA Gruppe].&amp;[Produktion]"/>
    <s v="[Uddannelse].[IDA Gruppe].&amp;[Diplomingeniør]"/>
    <s v="[Uddannelsesretning].[IDA Gruppe].&amp;[Nye retninger]"/>
    <s v="[Uddannelsesretning].[IDA Gruppe].&amp;[Bygning]"/>
    <s v="[Uddannelse].[IDA Gruppe].&amp;[Teknikumingeniør]"/>
    <s v="[Uddannelse].[IDA Gruppe].&amp;[Akademiingeniør]"/>
    <s v="[Medlem].[Køn].&amp;[Mand]"/>
    <s v="[Measures].[Fuldtidsledighed]"/>
    <s v="[Medlem].[Køn].&amp;[Kvinde]"/>
    <s v="[Uddannelsesretning].[IDA Gruppe].&amp;[Elektronik-IT]"/>
    <s v="[Uddannelsesretning].[IDA Gruppe].&amp;[Teknisk ledelse]"/>
    <s v="[Uddannelsesretning].[IDA Gruppe].&amp;[Maskin]"/>
    <s v="[Uddannelsesretning].[IDA Gruppe].&amp;[Anlæg]"/>
    <s v="[Uddannelsesretning].[IDA Gruppe].&amp;[Øvrige retninger/uoplyste]"/>
    <s v="[Measures].[Fuldtidsledige]"/>
    <s v="[Uddannelse].[IDA Gruppe].&amp;[Bachelorer]"/>
    <s v="#,0.00"/>
    <s v="#,0"/>
    <s v="[Uddannelse].[IDA Gruppe].&amp;[Cand.it]"/>
    <s v="[Uddannelse].[IDA Gruppe].&amp;[Cand.scient]"/>
    <s v="[Uddannelsesretning].[IDA Gruppe Cand Scient].&amp;[Matematik-Fysik-Kemi]"/>
    <s v="[Uddannelsesretning].[IDA Gruppe Cand Scient].&amp;[Øvrige retninger/uoplyste]"/>
    <s v="[Uddannelsesretning].[IDA Gruppe Cand Scient].&amp;[Data og IT]"/>
    <s v="[Uddannelsesretning].[IDA Gruppe Cand Scient].&amp;[Medicin mv.]"/>
    <s v="[Uddannelse].[IDA Gruppe].&amp;[Phd]"/>
    <s v="[Uddannelsesretning].[IDA Gruppe Cand Scient].&amp;[Geo-bio]"/>
    <s v="[Uddannelse].[IDA Gruppe Niveau1].&amp;[Ingeniører]"/>
    <s v="[Betalingsstatus].[Betalingsstatus].&amp;[Betalende medlem]"/>
    <s v="[Alder].[Aldersgruppe 10 års interval].&amp;[20-29 år]"/>
    <s v="[Alder].[Aldersgruppe 10 års interval].&amp;[30-39 år]"/>
    <s v="[Alder].[Aldersgruppe 10 års interval].&amp;[40-49 år]"/>
    <s v="[Alder].[Aldersgruppe 10 års interval].&amp;[50-59 år]"/>
    <s v="[Alder].[Aldersgruppe 10 års interval].&amp;[&gt; 59 år]"/>
    <s v="[Kandidatalder].[Kandidatalder Gruppe Niveau1].&amp;[&lt; 1 år]"/>
    <s v="[Kandidatalder].[Kandidatalder Gruppe Niveau1].&amp;[1 år]"/>
    <s v="[Kommune].[Region].&amp;[Region Hovedstaden]"/>
    <s v="[Kommune].[Region].&amp;[Region Sjælland]"/>
    <s v="[Kommune].[Region].&amp;[Region Syddanmark]"/>
    <s v="[Kommune].[Region].&amp;[Region Midtjylland]"/>
    <s v="[Kommune].[Region].&amp;[Region Nordjylland]"/>
    <s v="[Dimittenddato].[Sommerdimittend].&amp;[1]"/>
    <s v="[Kandidatalder].[Kandidatalder Gruppe Niveau1].&amp;[2-4 år]"/>
    <s v="[Kandidatalder].[Kandidatalder Gruppe Niveau1].&amp;[5-9 år]"/>
    <s v="[Kandidatalder].[Kandidatalder Gruppe Niveau1].&amp;[10-14 år]"/>
    <s v="[Kandidatalder].[Kandidatalder Gruppe Niveau1].&amp;[15- år]"/>
    <s v="192.168.8.20_AKABISERVER Medlemsomraadet"/>
    <s v="[Measures].[Ledighedsmulige]"/>
    <s v="{[Rapporteringsmåned].[Rapporteringsmåned].&amp;[Nov 2015]}"/>
  </metadataStrings>
  <mdxMetadata count="1530">
    <mdx n="47" f="m">
      <t c="1">
        <n x="9"/>
      </t>
    </mdx>
    <mdx n="47" f="m">
      <t c="1">
        <n x="20"/>
      </t>
    </mdx>
    <mdx n="47" f="m">
      <t c="1">
        <n x="6"/>
      </t>
    </mdx>
    <mdx n="47" f="m">
      <t c="1">
        <n x="40"/>
      </t>
    </mdx>
    <mdx n="47" f="m">
      <t c="1">
        <n x="28"/>
      </t>
    </mdx>
    <mdx n="47" f="m">
      <t c="1">
        <n x="45"/>
      </t>
    </mdx>
    <mdx n="47" f="m">
      <t c="1">
        <n x="35"/>
      </t>
    </mdx>
    <mdx n="47" f="m">
      <t c="1">
        <n x="33"/>
      </t>
    </mdx>
    <mdx n="47" f="m">
      <t c="1">
        <n x="26"/>
      </t>
    </mdx>
    <mdx n="47" f="m">
      <t c="1">
        <n x="21"/>
      </t>
    </mdx>
    <mdx n="47" f="m">
      <t c="1">
        <n x="0"/>
      </t>
    </mdx>
    <mdx n="47" f="m">
      <t c="1">
        <n x="7"/>
      </t>
    </mdx>
    <mdx n="47" f="m">
      <t c="1">
        <n x="3"/>
      </t>
    </mdx>
    <mdx n="47" f="m">
      <t c="1">
        <n x="17"/>
      </t>
    </mdx>
    <mdx n="47" f="m">
      <t c="1">
        <n x="16"/>
      </t>
    </mdx>
    <mdx n="47" f="m">
      <t c="1">
        <n x="30"/>
      </t>
    </mdx>
    <mdx n="47" f="m">
      <t c="1">
        <n x="39"/>
      </t>
    </mdx>
    <mdx n="47" f="m">
      <t c="1">
        <n x="44"/>
      </t>
    </mdx>
    <mdx n="47" f="m">
      <t c="1">
        <n x="32"/>
      </t>
    </mdx>
    <mdx n="47" f="m">
      <t c="1">
        <n x="8"/>
      </t>
    </mdx>
    <mdx n="47" f="m">
      <t c="1">
        <n x="46"/>
      </t>
    </mdx>
    <mdx n="47" f="m">
      <t c="1">
        <n x="38"/>
      </t>
    </mdx>
    <mdx n="47" f="m">
      <t c="1">
        <n x="43"/>
      </t>
    </mdx>
    <mdx n="47" f="m">
      <t c="1">
        <n x="31"/>
      </t>
    </mdx>
    <mdx n="47" f="m">
      <t c="1">
        <n x="10"/>
      </t>
    </mdx>
    <mdx n="47" f="m">
      <t c="1">
        <n x="42"/>
      </t>
    </mdx>
    <mdx n="47" f="m">
      <t c="1">
        <n x="41"/>
      </t>
    </mdx>
    <mdx n="47" f="m">
      <t c="1">
        <n x="37"/>
      </t>
    </mdx>
    <mdx n="47" f="m">
      <t c="1">
        <n x="36"/>
      </t>
    </mdx>
    <mdx n="47" f="m">
      <t c="1">
        <n x="34"/>
      </t>
    </mdx>
    <mdx n="47" f="m">
      <t c="1">
        <n x="27"/>
      </t>
    </mdx>
    <mdx n="47" f="m">
      <t c="1">
        <n x="15"/>
      </t>
    </mdx>
    <mdx n="47" f="m">
      <t c="1">
        <n x="1"/>
      </t>
    </mdx>
    <mdx n="47" f="m">
      <t c="1">
        <n x="13"/>
      </t>
    </mdx>
    <mdx n="47" f="m">
      <t c="1">
        <n x="12"/>
      </t>
    </mdx>
    <mdx n="47" f="m">
      <t c="1">
        <n x="5"/>
      </t>
    </mdx>
    <mdx n="47" f="m">
      <t c="1">
        <n x="11"/>
      </t>
    </mdx>
    <mdx n="47" f="m">
      <t c="1">
        <n x="4"/>
      </t>
    </mdx>
    <mdx n="47" f="m">
      <t c="1">
        <n x="14"/>
      </t>
    </mdx>
    <mdx n="47" f="m">
      <t c="1">
        <n x="2"/>
      </t>
    </mdx>
    <mdx n="47" f="m">
      <t c="1">
        <n x="23"/>
      </t>
    </mdx>
    <mdx n="47" f="m">
      <t c="1">
        <n x="22"/>
      </t>
    </mdx>
    <mdx n="47" f="m">
      <t c="1">
        <n x="25"/>
      </t>
    </mdx>
    <mdx n="47" f="m">
      <t c="1">
        <n x="24"/>
      </t>
    </mdx>
    <mdx n="47" f="m">
      <t c="1">
        <n x="48"/>
      </t>
    </mdx>
    <mdx n="47" f="s">
      <ms ns="49" c="0"/>
    </mdx>
    <mdx n="47" f="v">
      <t c="5" si="19">
        <n x="29"/>
        <n x="49" s="1"/>
        <n x="28"/>
        <n x="48"/>
        <n x="41"/>
      </t>
    </mdx>
    <mdx n="47" f="v">
      <t c="6" si="19">
        <n x="29"/>
        <n x="49" s="1"/>
        <n x="23"/>
        <n x="48"/>
        <n x="40"/>
        <n x="21"/>
      </t>
    </mdx>
    <mdx n="47" f="v">
      <t c="6" si="19">
        <n x="29"/>
        <n x="49" s="1"/>
        <n x="22"/>
        <n x="48"/>
        <n x="39"/>
        <n x="21"/>
      </t>
    </mdx>
    <mdx n="47" f="v">
      <t c="6" si="19">
        <n x="29"/>
        <n x="49" s="1"/>
        <n x="4"/>
        <n x="48"/>
        <n x="38"/>
        <n x="0"/>
      </t>
    </mdx>
    <mdx n="47" f="v">
      <t c="6" si="19">
        <n x="29"/>
        <n x="49" s="1"/>
        <n x="14"/>
        <n x="48"/>
        <n x="37"/>
        <n x="0"/>
      </t>
    </mdx>
    <mdx n="47" f="v">
      <t c="6" si="19">
        <n x="29"/>
        <n x="49" s="1"/>
        <n x="13"/>
        <n x="48"/>
        <n x="41"/>
        <n x="0"/>
      </t>
    </mdx>
    <mdx n="47" f="v">
      <t c="6" si="19">
        <n x="29"/>
        <n x="49" s="1"/>
        <n x="12"/>
        <n x="48"/>
        <n x="40"/>
        <n x="3"/>
      </t>
    </mdx>
    <mdx n="47" f="v">
      <t c="6" si="19">
        <n x="29"/>
        <n x="49" s="1"/>
        <n x="5"/>
        <n x="48"/>
        <n x="39"/>
        <n x="3"/>
      </t>
    </mdx>
    <mdx n="47" f="v">
      <t c="6" si="19">
        <n x="29"/>
        <n x="49" s="1"/>
        <n x="13"/>
        <n x="48"/>
        <n x="38"/>
        <n x="3"/>
      </t>
    </mdx>
    <mdx n="47" f="v">
      <t c="6" si="19">
        <n x="29"/>
        <n x="49" s="1"/>
        <n x="12"/>
        <n x="48"/>
        <n x="37"/>
        <n x="6"/>
      </t>
    </mdx>
    <mdx n="47" f="v">
      <t c="6" si="19">
        <n x="29"/>
        <n x="49" s="1"/>
        <n x="13"/>
        <n x="48"/>
        <n x="39"/>
        <n x="6"/>
      </t>
    </mdx>
    <mdx n="47" f="v">
      <t c="6" si="19">
        <n x="29"/>
        <n x="49" s="1"/>
        <n x="11"/>
        <n x="48"/>
        <n x="38"/>
        <n x="7"/>
      </t>
    </mdx>
    <mdx n="47" f="v">
      <t c="6" si="19">
        <n x="29"/>
        <n x="49" s="1"/>
        <n x="14"/>
        <n x="48"/>
        <n x="39"/>
        <n x="0"/>
      </t>
    </mdx>
    <mdx n="47" f="v">
      <t c="6" si="19">
        <n x="29"/>
        <n x="49" s="1"/>
        <n x="5"/>
        <n x="48"/>
        <n x="37"/>
        <n x="3"/>
      </t>
    </mdx>
    <mdx n="47" f="v">
      <t c="6" si="19">
        <n x="29"/>
        <n x="49" s="1"/>
        <n x="11"/>
        <n x="48"/>
        <n x="39"/>
        <n x="6"/>
      </t>
    </mdx>
    <mdx n="47" f="v">
      <t c="6" si="19">
        <n x="29"/>
        <n x="49" s="1"/>
        <n x="11"/>
        <n x="48"/>
        <n x="40"/>
        <n x="7"/>
      </t>
    </mdx>
    <mdx n="47" f="v">
      <t c="5" si="19">
        <n x="29"/>
        <n x="49" s="1"/>
        <n x="26"/>
        <n x="48"/>
        <n x="37"/>
      </t>
    </mdx>
    <mdx n="47" f="v">
      <t c="6" si="19">
        <n x="29"/>
        <n x="49" s="1"/>
        <n x="27"/>
        <n x="48"/>
        <n x="41"/>
        <n x="21"/>
      </t>
    </mdx>
    <mdx n="47" f="v">
      <t c="6" si="19">
        <n x="29"/>
        <n x="49" s="1"/>
        <n x="15"/>
        <n x="48"/>
        <n x="40"/>
        <n x="0"/>
      </t>
    </mdx>
    <mdx n="47" f="v">
      <t c="6" si="19">
        <n x="29"/>
        <n x="49" s="1"/>
        <n x="1"/>
        <n x="48"/>
        <n x="39"/>
        <n x="0"/>
      </t>
    </mdx>
    <mdx n="47" f="v">
      <t c="6" si="19">
        <n x="29"/>
        <n x="49" s="1"/>
        <n x="11"/>
        <n x="48"/>
        <n x="38"/>
        <n x="0"/>
      </t>
    </mdx>
    <mdx n="47" f="v">
      <t c="6" si="19">
        <n x="29"/>
        <n x="49" s="1"/>
        <n x="15"/>
        <n x="48"/>
        <n x="37"/>
        <n x="3"/>
      </t>
    </mdx>
    <mdx n="47" f="v">
      <t c="6" si="19">
        <n x="29"/>
        <n x="49" s="1"/>
        <n x="14"/>
        <n x="48"/>
        <n x="41"/>
        <n x="3"/>
      </t>
    </mdx>
    <mdx n="47" f="v">
      <t c="6" si="19">
        <n x="29"/>
        <n x="49" s="1"/>
        <n x="2"/>
        <n x="48"/>
        <n x="40"/>
        <n x="3"/>
      </t>
    </mdx>
    <mdx n="47" f="v">
      <t c="6" si="19">
        <n x="29"/>
        <n x="49" s="1"/>
        <n x="4"/>
        <n x="48"/>
        <n x="39"/>
        <n x="6"/>
      </t>
    </mdx>
    <mdx n="47" f="v">
      <t c="6" si="19">
        <n x="29"/>
        <n x="49" s="1"/>
        <n x="14"/>
        <n x="48"/>
        <n x="38"/>
        <n x="6"/>
      </t>
    </mdx>
    <mdx n="47" f="v">
      <t c="6" si="19">
        <n x="29"/>
        <n x="49" s="1"/>
        <n x="2"/>
        <n x="48"/>
        <n x="37"/>
        <n x="6"/>
      </t>
    </mdx>
    <mdx n="47" f="v">
      <t c="6" si="19">
        <n x="29"/>
        <n x="49" s="1"/>
        <n x="12"/>
        <n x="48"/>
        <n x="41"/>
        <n x="7"/>
      </t>
    </mdx>
    <mdx n="47" f="v">
      <t c="6" si="19">
        <n x="29"/>
        <n x="49" s="1"/>
        <n x="5"/>
        <n x="48"/>
        <n x="40"/>
        <n x="7"/>
      </t>
    </mdx>
    <mdx n="47" f="v">
      <t c="6" si="19">
        <n x="29"/>
        <n x="49" s="1"/>
        <n x="13"/>
        <n x="48"/>
        <n x="39"/>
        <n x="7"/>
      </t>
    </mdx>
    <mdx n="47" f="v">
      <t c="5" si="19">
        <n x="29"/>
        <n x="49" s="1"/>
        <n x="20"/>
        <n x="48"/>
        <n x="41"/>
      </t>
    </mdx>
    <mdx n="47" f="v">
      <t c="6" si="19">
        <n x="29"/>
        <n x="49" s="1"/>
        <n x="27"/>
        <n x="48"/>
        <n x="40"/>
        <n x="21"/>
      </t>
    </mdx>
    <mdx n="47" f="v">
      <t c="6" si="19">
        <n x="29"/>
        <n x="49" s="1"/>
        <n x="12"/>
        <n x="48"/>
        <n x="41"/>
        <n x="0"/>
      </t>
    </mdx>
    <mdx n="47" f="v">
      <t c="6" si="19">
        <n x="29"/>
        <n x="49" s="1"/>
        <n x="15"/>
        <n x="48"/>
        <n x="40"/>
        <n x="3"/>
      </t>
    </mdx>
    <mdx n="47" f="v">
      <t c="6" si="19">
        <n x="29"/>
        <n x="49" s="1"/>
        <n x="15"/>
        <n x="48"/>
        <n x="37"/>
        <n x="6"/>
      </t>
    </mdx>
    <mdx n="47" f="v">
      <t c="6" si="19">
        <n x="29"/>
        <n x="49" s="1"/>
        <n x="4"/>
        <n x="48"/>
        <n x="39"/>
        <n x="7"/>
      </t>
    </mdx>
    <mdx n="47" f="v">
      <t c="5" si="19">
        <n x="29"/>
        <n x="49" s="1"/>
        <n x="28"/>
        <n x="48"/>
        <n x="38"/>
      </t>
    </mdx>
    <mdx n="47" f="v">
      <t c="6" si="19">
        <n x="29"/>
        <n x="49" s="1"/>
        <n x="23"/>
        <n x="48"/>
        <n x="37"/>
        <n x="21"/>
      </t>
    </mdx>
    <mdx n="47" f="v">
      <t c="6" si="19">
        <n x="29"/>
        <n x="49" s="1"/>
        <n x="24"/>
        <n x="48"/>
        <n x="41"/>
        <n x="21"/>
      </t>
    </mdx>
    <mdx n="47" f="v">
      <t c="6" si="19">
        <n x="29"/>
        <n x="49" s="1"/>
        <n x="12"/>
        <n x="48"/>
        <n x="40"/>
        <n x="0"/>
      </t>
    </mdx>
    <mdx n="47" f="v">
      <t c="6" si="19">
        <n x="29"/>
        <n x="49" s="1"/>
        <n x="5"/>
        <n x="48"/>
        <n x="39"/>
        <n x="0"/>
      </t>
    </mdx>
    <mdx n="47" f="v">
      <t c="6" si="19">
        <n x="29"/>
        <n x="49" s="1"/>
        <n x="13"/>
        <n x="48"/>
        <n x="38"/>
        <n x="0"/>
      </t>
    </mdx>
    <mdx n="47" f="v">
      <t c="6" si="19">
        <n x="29"/>
        <n x="49" s="1"/>
        <n x="12"/>
        <n x="48"/>
        <n x="37"/>
        <n x="3"/>
      </t>
    </mdx>
    <mdx n="47" f="v">
      <t c="6" si="19">
        <n x="29"/>
        <n x="49" s="1"/>
        <n x="11"/>
        <n x="48"/>
        <n x="41"/>
        <n x="3"/>
      </t>
    </mdx>
    <mdx n="47" f="v">
      <t c="6" si="19">
        <n x="29"/>
        <n x="49" s="1"/>
        <n x="15"/>
        <n x="48"/>
        <n x="40"/>
        <n x="6"/>
      </t>
    </mdx>
    <mdx n="47" f="v">
      <t c="6" si="19">
        <n x="29"/>
        <n x="49" s="1"/>
        <n x="1"/>
        <n x="48"/>
        <n x="39"/>
        <n x="6"/>
      </t>
    </mdx>
    <mdx n="47" f="v">
      <t c="6" si="19">
        <n x="29"/>
        <n x="49" s="1"/>
        <n x="11"/>
        <n x="48"/>
        <n x="38"/>
        <n x="6"/>
      </t>
    </mdx>
    <mdx n="47" f="v">
      <t c="6" si="19">
        <n x="29"/>
        <n x="49" s="1"/>
        <n x="15"/>
        <n x="48"/>
        <n x="37"/>
        <n x="7"/>
      </t>
    </mdx>
    <mdx n="47" f="v">
      <t c="6" si="19">
        <n x="29"/>
        <n x="49" s="1"/>
        <n x="14"/>
        <n x="48"/>
        <n x="41"/>
        <n x="7"/>
      </t>
    </mdx>
    <mdx n="47" f="v">
      <t c="6" si="19">
        <n x="29"/>
        <n x="49" s="1"/>
        <n x="2"/>
        <n x="48"/>
        <n x="40"/>
        <n x="7"/>
      </t>
    </mdx>
    <mdx n="47" f="v">
      <t c="6" si="19">
        <n x="29"/>
        <n x="49" s="1"/>
        <n x="1"/>
        <n x="48"/>
        <n x="38"/>
        <n x="6"/>
      </t>
    </mdx>
    <mdx n="47" f="v">
      <t c="6" si="19">
        <n x="29"/>
        <n x="49" s="1"/>
        <n x="4"/>
        <n x="48"/>
        <n x="37"/>
        <n x="7"/>
      </t>
    </mdx>
    <mdx n="47" f="v">
      <t c="6" si="19">
        <n x="29"/>
        <n x="49" s="1"/>
        <n x="2"/>
        <n x="48"/>
        <n x="39"/>
        <n x="7"/>
      </t>
    </mdx>
    <mdx n="47" f="v">
      <t c="6" si="19">
        <n x="29"/>
        <n x="49" s="1"/>
        <n x="11"/>
        <n x="48"/>
        <n x="41"/>
        <n x="0"/>
      </t>
    </mdx>
    <mdx n="47" f="v">
      <t c="6" si="19">
        <n x="29"/>
        <n x="49" s="1"/>
        <n x="11"/>
        <n x="48"/>
        <n x="38"/>
        <n x="3"/>
      </t>
    </mdx>
    <mdx n="47" f="v">
      <t c="6" si="19">
        <n x="29"/>
        <n x="49" s="1"/>
        <n x="13"/>
        <n x="48"/>
        <n x="37"/>
        <n x="6"/>
      </t>
    </mdx>
    <mdx n="47" f="v">
      <t c="6" si="19">
        <n x="29"/>
        <n x="49" s="1"/>
        <n x="2"/>
        <n x="48"/>
        <n x="37"/>
        <n x="7"/>
      </t>
    </mdx>
    <mdx n="47" f="v">
      <t c="5" si="19">
        <n x="29"/>
        <n x="49" s="1"/>
        <n x="20"/>
        <n x="48"/>
        <n x="46"/>
      </t>
    </mdx>
    <mdx n="47" f="v">
      <t c="6" si="19">
        <n x="29"/>
        <n x="49" s="1"/>
        <n x="25"/>
        <n x="48"/>
        <n x="36"/>
        <n x="21"/>
      </t>
    </mdx>
    <mdx n="47" f="v">
      <t c="6" si="19">
        <n x="29"/>
        <n x="49" s="1"/>
        <n x="24"/>
        <n x="48"/>
        <n x="44"/>
        <n x="21"/>
      </t>
    </mdx>
    <mdx n="47" f="v">
      <t c="6" si="19">
        <n x="29"/>
        <n x="49" s="1"/>
        <n x="12"/>
        <n x="48"/>
        <n x="46"/>
        <n x="0"/>
      </t>
    </mdx>
    <mdx n="47" f="v">
      <t c="6" si="19">
        <n x="29"/>
        <n x="49" s="1"/>
        <n x="14"/>
        <n x="48"/>
        <n x="36"/>
        <n x="0"/>
      </t>
    </mdx>
    <mdx n="47" f="v">
      <t c="6" si="19">
        <n x="29"/>
        <n x="49" s="1"/>
        <n x="2"/>
        <n x="48"/>
        <n x="44"/>
        <n x="0"/>
      </t>
    </mdx>
    <mdx n="47" f="v">
      <t c="6" si="19">
        <n x="29"/>
        <n x="49" s="1"/>
        <n x="4"/>
        <n x="48"/>
        <n x="46"/>
        <n x="3"/>
      </t>
    </mdx>
    <mdx n="47" f="v">
      <t c="6" si="19">
        <n x="29"/>
        <n x="49" s="1"/>
        <n x="1"/>
        <n x="48"/>
        <n x="36"/>
        <n x="3"/>
      </t>
    </mdx>
    <mdx n="47" f="v">
      <t c="6" si="19">
        <n x="29"/>
        <n x="49" s="1"/>
        <n x="11"/>
        <n x="48"/>
        <n x="44"/>
        <n x="3"/>
      </t>
    </mdx>
    <mdx n="47" f="v">
      <t c="6" si="19">
        <n x="29"/>
        <n x="49" s="1"/>
        <n x="15"/>
        <n x="48"/>
        <n x="46"/>
        <n x="6"/>
      </t>
    </mdx>
    <mdx n="47" f="v">
      <t c="6" si="19">
        <n x="29"/>
        <n x="49" s="1"/>
        <n x="11"/>
        <n x="48"/>
        <n x="46"/>
        <n x="6"/>
      </t>
    </mdx>
    <mdx n="47" f="v">
      <t c="6" si="19">
        <n x="29"/>
        <n x="49" s="1"/>
        <n x="1"/>
        <n x="48"/>
        <n x="46"/>
        <n x="7"/>
      </t>
    </mdx>
    <mdx n="47" f="v">
      <t c="5" si="19">
        <n x="29"/>
        <n x="49" s="1"/>
        <n x="17"/>
        <n x="48"/>
        <n x="46"/>
      </t>
    </mdx>
    <mdx n="47" f="v">
      <t c="5" si="19">
        <n x="29"/>
        <n x="49" s="1"/>
        <n x="28"/>
        <n x="48"/>
        <n x="44"/>
      </t>
    </mdx>
    <mdx n="47" f="v">
      <t c="6" si="19">
        <n x="29"/>
        <n x="49" s="1"/>
        <n x="22"/>
        <n x="48"/>
        <n x="44"/>
        <n x="21"/>
      </t>
    </mdx>
    <mdx n="47" f="v">
      <t c="6" si="19">
        <n x="29"/>
        <n x="49" s="1"/>
        <n x="15"/>
        <n x="48"/>
        <n x="46"/>
        <n x="3"/>
      </t>
    </mdx>
    <mdx n="47" f="v">
      <t c="6" si="19">
        <n x="29"/>
        <n x="49" s="1"/>
        <n x="13"/>
        <n x="48"/>
        <n x="46"/>
        <n x="3"/>
      </t>
    </mdx>
    <mdx n="47" f="v">
      <t c="6" si="19">
        <n x="29"/>
        <n x="49" s="1"/>
        <n x="2"/>
        <n x="48"/>
        <n x="46"/>
        <n x="6"/>
      </t>
    </mdx>
    <mdx n="47" f="v">
      <t c="6" si="19">
        <n x="29"/>
        <n x="49" s="1"/>
        <n x="11"/>
        <n x="48"/>
        <n x="46"/>
        <n x="7"/>
      </t>
    </mdx>
    <mdx n="47" f="v">
      <t c="5" si="19">
        <n x="29"/>
        <n x="49" s="1"/>
        <n x="26"/>
        <n x="48"/>
        <n x="43"/>
      </t>
    </mdx>
    <mdx n="47" f="v">
      <t c="6" si="19">
        <n x="29"/>
        <n x="49" s="1"/>
        <n x="25"/>
        <n x="48"/>
        <n x="45"/>
        <n x="21"/>
      </t>
    </mdx>
    <mdx n="47" f="v">
      <t c="6" si="19">
        <n x="29"/>
        <n x="49" s="1"/>
        <n x="22"/>
        <n x="48"/>
        <n x="35"/>
        <n x="21"/>
      </t>
    </mdx>
    <mdx n="47" f="v">
      <t c="6" si="19">
        <n x="29"/>
        <n x="49" s="1"/>
        <n x="4"/>
        <n x="48"/>
        <n x="43"/>
        <n x="0"/>
      </t>
    </mdx>
    <mdx n="47" f="v">
      <t c="6" si="19">
        <n x="29"/>
        <n x="49" s="1"/>
        <n x="14"/>
        <n x="48"/>
        <n x="45"/>
        <n x="0"/>
      </t>
    </mdx>
    <mdx n="47" f="v">
      <t c="6" si="19">
        <n x="29"/>
        <n x="49" s="1"/>
        <n x="11"/>
        <n x="48"/>
        <n x="35"/>
        <n x="0"/>
      </t>
    </mdx>
    <mdx n="47" f="v">
      <t c="6" si="19">
        <n x="29"/>
        <n x="49" s="1"/>
        <n x="15"/>
        <n x="48"/>
        <n x="43"/>
        <n x="3"/>
      </t>
    </mdx>
    <mdx n="47" f="v">
      <t c="6" si="19">
        <n x="29"/>
        <n x="49" s="1"/>
        <n x="1"/>
        <n x="48"/>
        <n x="45"/>
        <n x="3"/>
      </t>
    </mdx>
    <mdx n="47" f="v">
      <t c="6" si="19">
        <n x="29"/>
        <n x="49" s="1"/>
        <n x="5"/>
        <n x="48"/>
        <n x="35"/>
        <n x="3"/>
      </t>
    </mdx>
    <mdx n="47" f="v">
      <t c="6" si="19">
        <n x="29"/>
        <n x="49" s="1"/>
        <n x="13"/>
        <n x="48"/>
        <n x="43"/>
        <n x="3"/>
      </t>
    </mdx>
    <mdx n="47" f="v">
      <t c="6" si="19">
        <n x="29"/>
        <n x="49" s="1"/>
        <n x="23"/>
        <n x="48"/>
        <n x="46"/>
        <n x="21"/>
      </t>
    </mdx>
    <mdx n="47" f="v">
      <t c="6" si="19">
        <n x="29"/>
        <n x="49" s="1"/>
        <n x="1"/>
        <n x="48"/>
        <n x="46"/>
        <n x="0"/>
      </t>
    </mdx>
    <mdx n="47" f="v">
      <t c="6" si="19">
        <n x="29"/>
        <n x="49" s="1"/>
        <n x="4"/>
        <n x="48"/>
        <n x="44"/>
        <n x="3"/>
      </t>
    </mdx>
    <mdx n="47" f="v">
      <t c="5" si="19">
        <n x="29"/>
        <n x="49" s="1"/>
        <n x="26"/>
        <n x="48"/>
        <n x="35"/>
      </t>
    </mdx>
    <mdx n="47" f="v">
      <t c="6" si="19">
        <n x="29"/>
        <n x="49" s="1"/>
        <n x="25"/>
        <n x="48"/>
        <n x="43"/>
        <n x="21"/>
      </t>
    </mdx>
    <mdx n="47" f="v">
      <t c="6" si="19">
        <n x="29"/>
        <n x="49" s="1"/>
        <n x="24"/>
        <n x="48"/>
        <n x="45"/>
        <n x="21"/>
      </t>
    </mdx>
    <mdx n="47" f="v">
      <t c="6" si="19">
        <n x="29"/>
        <n x="49" s="1"/>
        <n x="4"/>
        <n x="48"/>
        <n x="35"/>
        <n x="0"/>
      </t>
    </mdx>
    <mdx n="47" f="v">
      <t c="6" si="19">
        <n x="29"/>
        <n x="49" s="1"/>
        <n x="14"/>
        <n x="48"/>
        <n x="43"/>
        <n x="0"/>
      </t>
    </mdx>
    <mdx n="47" f="v">
      <t c="6" si="19">
        <n x="29"/>
        <n x="49" s="1"/>
        <n x="2"/>
        <n x="48"/>
        <n x="45"/>
        <n x="0"/>
      </t>
    </mdx>
    <mdx n="47" f="v">
      <t c="6" si="19">
        <n x="29"/>
        <n x="49" s="1"/>
        <n x="15"/>
        <n x="48"/>
        <n x="35"/>
        <n x="3"/>
      </t>
    </mdx>
    <mdx n="47" f="v">
      <t c="6" si="19">
        <n x="29"/>
        <n x="49" s="1"/>
        <n x="1"/>
        <n x="48"/>
        <n x="43"/>
        <n x="3"/>
      </t>
    </mdx>
    <mdx n="47" f="v">
      <t c="6" si="19">
        <n x="29"/>
        <n x="49" s="1"/>
        <n x="11"/>
        <n x="48"/>
        <n x="45"/>
        <n x="3"/>
      </t>
    </mdx>
    <mdx n="47" f="v">
      <t c="6" si="19">
        <n x="29"/>
        <n x="49" s="1"/>
        <n x="13"/>
        <n x="48"/>
        <n x="35"/>
        <n x="3"/>
      </t>
    </mdx>
    <mdx n="47" f="v">
      <t c="5" si="19">
        <n x="29"/>
        <n x="49" s="1"/>
        <n x="17"/>
        <n x="48"/>
        <n x="43"/>
      </t>
    </mdx>
    <mdx n="47" f="v">
      <t c="6" si="19">
        <n x="29"/>
        <n x="49" s="1"/>
        <n x="5"/>
        <n x="48"/>
        <n x="46"/>
        <n x="7"/>
      </t>
    </mdx>
    <mdx n="47" f="v">
      <t c="5" si="19">
        <n x="29"/>
        <n x="49" s="1"/>
        <n x="17"/>
        <n x="48"/>
        <n x="36"/>
      </t>
    </mdx>
    <mdx n="47" f="v">
      <t c="5" si="19">
        <n x="29"/>
        <n x="49" s="1"/>
        <n x="17"/>
        <n x="48"/>
        <n x="35"/>
      </t>
    </mdx>
    <mdx n="47" f="v">
      <t c="6" si="19">
        <n x="29"/>
        <n x="49" s="1"/>
        <n x="4"/>
        <n x="48"/>
        <n x="36"/>
        <n x="0"/>
      </t>
    </mdx>
    <mdx n="47" f="v">
      <t c="6" si="19">
        <n x="29"/>
        <n x="49" s="1"/>
        <n x="2"/>
        <n x="48"/>
        <n x="36"/>
        <n x="0"/>
      </t>
    </mdx>
    <mdx n="47" f="v">
      <t c="6" si="19">
        <n x="29"/>
        <n x="49" s="1"/>
        <n x="2"/>
        <n x="48"/>
        <n x="44"/>
        <n x="3"/>
      </t>
    </mdx>
    <mdx n="47" f="v">
      <t c="5" si="19">
        <n x="29"/>
        <n x="49" s="1"/>
        <n x="28"/>
        <n x="48"/>
        <n x="30"/>
      </t>
    </mdx>
    <mdx n="47" f="v">
      <t c="6" si="19">
        <n x="29"/>
        <n x="49" s="1"/>
        <n x="25"/>
        <n x="48"/>
        <n x="34"/>
        <n x="21"/>
      </t>
    </mdx>
    <mdx n="47" f="v">
      <t c="6" si="19">
        <n x="29"/>
        <n x="49" s="1"/>
        <n x="24"/>
        <n x="48"/>
        <n x="33"/>
        <n x="21"/>
      </t>
    </mdx>
    <mdx n="47" f="v">
      <t c="5" si="19">
        <n x="29"/>
        <n x="49" s="1"/>
        <n x="28"/>
        <n x="48"/>
        <n x="37"/>
      </t>
    </mdx>
    <mdx n="47" f="v">
      <t c="5" si="19">
        <n x="29"/>
        <n x="49" s="1"/>
        <n x="26"/>
        <n x="48"/>
        <n x="38"/>
      </t>
    </mdx>
    <mdx n="47" f="v">
      <t c="6" si="19">
        <n x="29"/>
        <n x="49" s="1"/>
        <n x="25"/>
        <n x="48"/>
        <n x="37"/>
        <n x="21"/>
      </t>
    </mdx>
    <mdx n="47" f="v">
      <t c="6" si="19">
        <n x="29"/>
        <n x="49" s="1"/>
        <n x="15"/>
        <n x="48"/>
        <n x="41"/>
        <n x="0"/>
      </t>
    </mdx>
    <mdx n="47" f="v">
      <t c="6" si="19">
        <n x="29"/>
        <n x="49" s="1"/>
        <n x="1"/>
        <n x="48"/>
        <n x="40"/>
        <n x="0"/>
      </t>
    </mdx>
    <mdx n="47" f="v">
      <t c="6" si="19">
        <n x="29"/>
        <n x="49" s="1"/>
        <n x="11"/>
        <n x="48"/>
        <n x="39"/>
        <n x="0"/>
      </t>
    </mdx>
    <mdx n="47" f="v">
      <t c="6" si="19">
        <n x="29"/>
        <n x="49" s="1"/>
        <n x="15"/>
        <n x="48"/>
        <n x="38"/>
        <n x="3"/>
      </t>
    </mdx>
    <mdx n="47" f="v">
      <t c="6" si="19">
        <n x="29"/>
        <n x="49" s="1"/>
        <n x="1"/>
        <n x="48"/>
        <n x="37"/>
        <n x="3"/>
      </t>
    </mdx>
    <mdx n="47" f="v">
      <t c="6" si="19">
        <n x="29"/>
        <n x="49" s="1"/>
        <n x="2"/>
        <n x="48"/>
        <n x="41"/>
        <n x="3"/>
      </t>
    </mdx>
    <mdx n="47" f="v">
      <t c="6" si="19">
        <n x="29"/>
        <n x="49" s="1"/>
        <n x="4"/>
        <n x="48"/>
        <n x="40"/>
        <n x="6"/>
      </t>
    </mdx>
    <mdx n="47" f="v">
      <t c="6" si="19">
        <n x="29"/>
        <n x="49" s="1"/>
        <n x="5"/>
        <n x="48"/>
        <n x="40"/>
        <n x="6"/>
      </t>
    </mdx>
    <mdx n="47" f="v">
      <t c="6" si="19">
        <n x="29"/>
        <n x="49" s="1"/>
        <n x="12"/>
        <n x="48"/>
        <n x="38"/>
        <n x="7"/>
      </t>
    </mdx>
    <mdx n="47" f="v">
      <t c="6" si="19">
        <n x="29"/>
        <n x="49" s="1"/>
        <n x="24"/>
        <n x="48"/>
        <n x="38"/>
        <n x="21"/>
      </t>
    </mdx>
    <mdx n="47" f="v">
      <t c="6" si="19">
        <n x="29"/>
        <n x="49" s="1"/>
        <n x="4"/>
        <n x="48"/>
        <n x="41"/>
        <n x="3"/>
      </t>
    </mdx>
    <mdx n="47" f="v">
      <t c="6" si="19">
        <n x="29"/>
        <n x="49" s="1"/>
        <n x="4"/>
        <n x="48"/>
        <n x="38"/>
        <n x="6"/>
      </t>
    </mdx>
    <mdx n="47" f="v">
      <t c="6" si="19">
        <n x="29"/>
        <n x="49" s="1"/>
        <n x="15"/>
        <n x="48"/>
        <n x="38"/>
        <n x="7"/>
      </t>
    </mdx>
    <mdx n="47" f="v">
      <t c="5" si="19">
        <n x="29"/>
        <n x="49" s="1"/>
        <n x="28"/>
        <n x="48"/>
        <n x="40"/>
      </t>
    </mdx>
    <mdx n="47" f="v">
      <t c="6" si="19">
        <n x="29"/>
        <n x="49" s="1"/>
        <n x="23"/>
        <n x="48"/>
        <n x="39"/>
        <n x="21"/>
      </t>
    </mdx>
    <mdx n="47" f="v">
      <t c="6" si="19">
        <n x="29"/>
        <n x="49" s="1"/>
        <n x="22"/>
        <n x="48"/>
        <n x="38"/>
        <n x="21"/>
      </t>
    </mdx>
    <mdx n="47" f="v">
      <t c="6" si="19">
        <n x="29"/>
        <n x="49" s="1"/>
        <n x="4"/>
        <n x="48"/>
        <n x="37"/>
        <n x="0"/>
      </t>
    </mdx>
    <mdx n="47" f="v">
      <t c="6" si="19">
        <n x="29"/>
        <n x="49" s="1"/>
        <n x="5"/>
        <n x="48"/>
        <n x="41"/>
        <n x="0"/>
      </t>
    </mdx>
    <mdx n="47" f="v">
      <t c="6" si="19">
        <n x="29"/>
        <n x="49" s="1"/>
        <n x="13"/>
        <n x="48"/>
        <n x="40"/>
        <n x="0"/>
      </t>
    </mdx>
    <mdx n="47" f="v">
      <t c="6" si="19">
        <n x="29"/>
        <n x="49" s="1"/>
        <n x="12"/>
        <n x="48"/>
        <n x="39"/>
        <n x="3"/>
      </t>
    </mdx>
    <mdx n="47" f="v">
      <t c="6" si="19">
        <n x="29"/>
        <n x="49" s="1"/>
        <n x="5"/>
        <n x="48"/>
        <n x="38"/>
        <n x="3"/>
      </t>
    </mdx>
    <mdx n="47" f="v">
      <t c="6" si="19">
        <n x="29"/>
        <n x="49" s="1"/>
        <n x="13"/>
        <n x="48"/>
        <n x="37"/>
        <n x="3"/>
      </t>
    </mdx>
    <mdx n="47" f="v">
      <t c="6" si="19">
        <n x="29"/>
        <n x="49" s="1"/>
        <n x="1"/>
        <n x="48"/>
        <n x="41"/>
        <n x="6"/>
      </t>
    </mdx>
    <mdx n="47" f="v">
      <t c="6" si="19">
        <n x="29"/>
        <n x="49" s="1"/>
        <n x="11"/>
        <n x="48"/>
        <n x="40"/>
        <n x="6"/>
      </t>
    </mdx>
    <mdx n="47" f="v">
      <t c="6" si="19">
        <n x="29"/>
        <n x="49" s="1"/>
        <n x="15"/>
        <n x="48"/>
        <n x="39"/>
        <n x="7"/>
      </t>
    </mdx>
    <mdx n="47" f="v">
      <t c="6" si="19">
        <n x="29"/>
        <n x="49" s="1"/>
        <n x="1"/>
        <n x="48"/>
        <n x="38"/>
        <n x="7"/>
      </t>
    </mdx>
    <mdx n="47" f="v">
      <t c="6" si="19">
        <n x="29"/>
        <n x="49" s="1"/>
        <n x="11"/>
        <n x="48"/>
        <n x="37"/>
        <n x="7"/>
      </t>
    </mdx>
    <mdx n="47" f="v">
      <t c="5" si="19">
        <n x="29"/>
        <n x="49" s="1"/>
        <n x="28"/>
        <n x="48"/>
        <n x="39"/>
      </t>
    </mdx>
    <mdx n="47" f="v">
      <t c="6" si="19">
        <n x="29"/>
        <n x="49" s="1"/>
        <n x="23"/>
        <n x="48"/>
        <n x="38"/>
        <n x="21"/>
      </t>
    </mdx>
    <mdx n="47" f="v">
      <t c="6" si="19">
        <n x="29"/>
        <n x="49" s="1"/>
        <n x="22"/>
        <n x="48"/>
        <n x="37"/>
        <n x="21"/>
      </t>
    </mdx>
    <mdx n="47" f="v">
      <t c="6" si="19">
        <n x="29"/>
        <n x="49" s="1"/>
        <n x="5"/>
        <n x="48"/>
        <n x="40"/>
        <n x="0"/>
      </t>
    </mdx>
    <mdx n="47" f="v">
      <t c="6" si="19">
        <n x="29"/>
        <n x="49" s="1"/>
        <n x="5"/>
        <n x="48"/>
        <n x="41"/>
        <n x="3"/>
      </t>
    </mdx>
    <mdx n="47" f="v">
      <t c="6" si="19">
        <n x="29"/>
        <n x="49" s="1"/>
        <n x="14"/>
        <n x="48"/>
        <n x="37"/>
        <n x="6"/>
      </t>
    </mdx>
    <mdx n="47" f="v">
      <t c="6" si="19">
        <n x="29"/>
        <n x="49" s="1"/>
        <n x="2"/>
        <n x="48"/>
        <n x="41"/>
        <n x="7"/>
      </t>
    </mdx>
    <mdx n="47" f="v">
      <t c="5" si="19">
        <n x="29"/>
        <n x="49" s="1"/>
        <n x="20"/>
        <n x="48"/>
        <n x="40"/>
      </t>
    </mdx>
    <mdx n="47" f="v">
      <t c="6" si="19">
        <n x="29"/>
        <n x="49" s="1"/>
        <n x="27"/>
        <n x="48"/>
        <n x="39"/>
        <n x="21"/>
      </t>
    </mdx>
    <mdx n="47" f="v">
      <t c="6" si="19">
        <n x="29"/>
        <n x="49" s="1"/>
        <n x="15"/>
        <n x="48"/>
        <n x="38"/>
        <n x="0"/>
      </t>
    </mdx>
    <mdx n="47" f="v">
      <t c="6" si="19">
        <n x="29"/>
        <n x="49" s="1"/>
        <n x="1"/>
        <n x="48"/>
        <n x="37"/>
        <n x="0"/>
      </t>
    </mdx>
    <mdx n="47" f="v">
      <t c="6" si="19">
        <n x="29"/>
        <n x="49" s="1"/>
        <n x="2"/>
        <n x="48"/>
        <n x="41"/>
        <n x="0"/>
      </t>
    </mdx>
    <mdx n="47" f="v">
      <t c="6" si="19">
        <n x="29"/>
        <n x="49" s="1"/>
        <n x="4"/>
        <n x="48"/>
        <n x="40"/>
        <n x="3"/>
      </t>
    </mdx>
    <mdx n="47" f="v">
      <t c="6" si="19">
        <n x="29"/>
        <n x="49" s="1"/>
        <n x="14"/>
        <n x="48"/>
        <n x="39"/>
        <n x="3"/>
      </t>
    </mdx>
    <mdx n="47" f="v">
      <t c="6" si="19">
        <n x="29"/>
        <n x="49" s="1"/>
        <n x="2"/>
        <n x="48"/>
        <n x="38"/>
        <n x="3"/>
      </t>
    </mdx>
    <mdx n="47" f="v">
      <t c="6" si="19">
        <n x="29"/>
        <n x="49" s="1"/>
        <n x="4"/>
        <n x="48"/>
        <n x="37"/>
        <n x="6"/>
      </t>
    </mdx>
    <mdx n="47" f="v">
      <t c="6" si="19">
        <n x="29"/>
        <n x="49" s="1"/>
        <n x="5"/>
        <n x="48"/>
        <n x="41"/>
        <n x="6"/>
      </t>
    </mdx>
    <mdx n="47" f="v">
      <t c="6" si="19">
        <n x="29"/>
        <n x="49" s="1"/>
        <n x="13"/>
        <n x="48"/>
        <n x="40"/>
        <n x="6"/>
      </t>
    </mdx>
    <mdx n="47" f="v">
      <t c="6" si="19">
        <n x="29"/>
        <n x="49" s="1"/>
        <n x="12"/>
        <n x="48"/>
        <n x="39"/>
        <n x="7"/>
      </t>
    </mdx>
    <mdx n="47" f="v">
      <t c="6" si="19">
        <n x="29"/>
        <n x="49" s="1"/>
        <n x="5"/>
        <n x="48"/>
        <n x="38"/>
        <n x="7"/>
      </t>
    </mdx>
    <mdx n="47" f="v">
      <t c="6" si="19">
        <n x="29"/>
        <n x="49" s="1"/>
        <n x="13"/>
        <n x="48"/>
        <n x="37"/>
        <n x="7"/>
      </t>
    </mdx>
    <mdx n="47" f="v">
      <t c="6" si="19">
        <n x="29"/>
        <n x="49" s="1"/>
        <n x="2"/>
        <n x="48"/>
        <n x="38"/>
        <n x="6"/>
      </t>
    </mdx>
    <mdx n="47" f="v">
      <t c="6" si="19">
        <n x="29"/>
        <n x="49" s="1"/>
        <n x="14"/>
        <n x="48"/>
        <n x="40"/>
        <n x="7"/>
      </t>
    </mdx>
    <mdx n="47" f="v">
      <t c="5" si="19">
        <n x="29"/>
        <n x="49" s="1"/>
        <n x="17"/>
        <n x="48"/>
        <n x="37"/>
      </t>
    </mdx>
    <mdx n="47" f="v">
      <t c="6" si="19">
        <n x="29"/>
        <n x="49" s="1"/>
        <n x="4"/>
        <n x="48"/>
        <n x="37"/>
        <n x="3"/>
      </t>
    </mdx>
    <mdx n="47" f="v">
      <t c="6" si="19">
        <n x="29"/>
        <n x="49" s="1"/>
        <n x="12"/>
        <n x="48"/>
        <n x="39"/>
        <n x="6"/>
      </t>
    </mdx>
    <mdx n="47" f="v">
      <t c="6" si="19">
        <n x="29"/>
        <n x="49" s="1"/>
        <n x="1"/>
        <n x="48"/>
        <n x="41"/>
        <n x="7"/>
      </t>
    </mdx>
    <mdx n="47" f="v">
      <t c="5" si="19">
        <n x="29"/>
        <n x="49" s="1"/>
        <n x="28"/>
        <n x="48"/>
        <n x="36"/>
      </t>
    </mdx>
    <mdx n="47" f="v">
      <t c="6" si="19">
        <n x="29"/>
        <n x="49" s="1"/>
        <n x="23"/>
        <n x="48"/>
        <n x="44"/>
        <n x="21"/>
      </t>
    </mdx>
    <mdx n="47" f="v">
      <t c="6" si="19">
        <n x="29"/>
        <n x="49" s="1"/>
        <n x="22"/>
        <n x="48"/>
        <n x="46"/>
        <n x="21"/>
      </t>
    </mdx>
    <mdx n="47" f="v">
      <t c="6" si="19">
        <n x="29"/>
        <n x="49" s="1"/>
        <n x="15"/>
        <n x="48"/>
        <n x="36"/>
        <n x="0"/>
      </t>
    </mdx>
    <mdx n="47" f="v">
      <t c="6" si="19">
        <n x="29"/>
        <n x="49" s="1"/>
        <n x="1"/>
        <n x="48"/>
        <n x="44"/>
        <n x="0"/>
      </t>
    </mdx>
    <mdx n="47" f="v">
      <t c="6" si="19">
        <n x="29"/>
        <n x="49" s="1"/>
        <n x="11"/>
        <n x="48"/>
        <n x="46"/>
        <n x="0"/>
      </t>
    </mdx>
    <mdx n="47" f="v">
      <t c="6" si="19">
        <n x="29"/>
        <n x="49" s="1"/>
        <n x="13"/>
        <n x="48"/>
        <n x="36"/>
        <n x="0"/>
      </t>
    </mdx>
    <mdx n="47" f="v">
      <t c="6" si="19">
        <n x="29"/>
        <n x="49" s="1"/>
        <n x="12"/>
        <n x="48"/>
        <n x="44"/>
        <n x="3"/>
      </t>
    </mdx>
    <mdx n="47" f="v">
      <t c="6" si="19">
        <n x="29"/>
        <n x="49" s="1"/>
        <n x="5"/>
        <n x="48"/>
        <n x="46"/>
        <n x="3"/>
      </t>
    </mdx>
    <mdx n="47" f="v">
      <t c="6" si="19">
        <n x="29"/>
        <n x="49" s="1"/>
        <n x="2"/>
        <n x="48"/>
        <n x="36"/>
        <n x="3"/>
      </t>
    </mdx>
    <mdx n="47" f="v">
      <t c="6" si="19">
        <n x="29"/>
        <n x="49" s="1"/>
        <n x="14"/>
        <n x="48"/>
        <n x="46"/>
        <n x="6"/>
      </t>
    </mdx>
    <mdx n="47" f="v">
      <t c="6" si="19">
        <n x="29"/>
        <n x="49" s="1"/>
        <n x="23"/>
        <n x="48"/>
        <n x="36"/>
        <n x="21"/>
      </t>
    </mdx>
    <mdx n="47" f="v">
      <t c="6" si="19">
        <n x="29"/>
        <n x="49" s="1"/>
        <n x="1"/>
        <n x="48"/>
        <n x="36"/>
        <n x="0"/>
      </t>
    </mdx>
    <mdx n="47" f="v">
      <t c="6" si="19">
        <n x="29"/>
        <n x="49" s="1"/>
        <n x="14"/>
        <n x="48"/>
        <n x="46"/>
        <n x="3"/>
      </t>
    </mdx>
    <mdx n="47" f="v">
      <t c="6" si="19">
        <n x="29"/>
        <n x="49" s="1"/>
        <n x="1"/>
        <n x="48"/>
        <n x="46"/>
        <n x="6"/>
      </t>
    </mdx>
    <mdx n="47" f="v">
      <t c="6" si="19">
        <n x="29"/>
        <n x="49" s="1"/>
        <n x="12"/>
        <n x="48"/>
        <n x="46"/>
        <n x="7"/>
      </t>
    </mdx>
    <mdx n="47" f="v">
      <t c="5" si="19">
        <n x="29"/>
        <n x="49" s="1"/>
        <n x="28"/>
        <n x="48"/>
        <n x="45"/>
      </t>
    </mdx>
    <mdx n="47" f="v">
      <t c="5" si="19">
        <n x="29"/>
        <n x="49" s="1"/>
        <n x="20"/>
        <n x="48"/>
        <n x="35"/>
      </t>
    </mdx>
    <mdx n="47" f="v">
      <t c="6" si="19">
        <n x="29"/>
        <n x="49" s="1"/>
        <n x="27"/>
        <n x="48"/>
        <n x="43"/>
        <n x="21"/>
      </t>
    </mdx>
    <mdx n="47" f="v">
      <t c="6" si="19">
        <n x="29"/>
        <n x="49" s="1"/>
        <n x="15"/>
        <n x="48"/>
        <n x="45"/>
        <n x="0"/>
      </t>
    </mdx>
    <mdx n="47" f="v">
      <t c="6" si="19">
        <n x="29"/>
        <n x="49" s="1"/>
        <n x="12"/>
        <n x="48"/>
        <n x="35"/>
        <n x="0"/>
      </t>
    </mdx>
    <mdx n="47" f="v">
      <t c="6" si="19">
        <n x="29"/>
        <n x="49" s="1"/>
        <n x="5"/>
        <n x="48"/>
        <n x="43"/>
        <n x="0"/>
      </t>
    </mdx>
    <mdx n="47" f="v">
      <t c="6" si="19">
        <n x="29"/>
        <n x="49" s="1"/>
        <n x="13"/>
        <n x="48"/>
        <n x="45"/>
        <n x="0"/>
      </t>
    </mdx>
    <mdx n="47" f="v">
      <t c="6" si="19">
        <n x="29"/>
        <n x="49" s="1"/>
        <n x="4"/>
        <n x="48"/>
        <n x="35"/>
        <n x="3"/>
      </t>
    </mdx>
    <mdx n="47" f="v">
      <t c="6" si="19">
        <n x="29"/>
        <n x="49" s="1"/>
        <n x="14"/>
        <n x="48"/>
        <n x="43"/>
        <n x="3"/>
      </t>
    </mdx>
    <mdx n="47" f="v">
      <t c="6" si="19">
        <n x="29"/>
        <n x="49" s="1"/>
        <n x="2"/>
        <n x="48"/>
        <n x="45"/>
        <n x="3"/>
      </t>
    </mdx>
    <mdx n="47" f="v">
      <t c="6" si="19">
        <n x="29"/>
        <n x="49" s="1"/>
        <n x="24"/>
        <n x="48"/>
        <n x="36"/>
        <n x="21"/>
      </t>
    </mdx>
    <mdx n="47" f="v">
      <t c="6" si="19">
        <n x="29"/>
        <n x="49" s="1"/>
        <n x="2"/>
        <n x="48"/>
        <n x="46"/>
        <n x="0"/>
      </t>
    </mdx>
    <mdx n="47" f="v">
      <t c="6" si="19">
        <n x="29"/>
        <n x="49" s="1"/>
        <n x="14"/>
        <n x="48"/>
        <n x="36"/>
        <n x="3"/>
      </t>
    </mdx>
    <mdx n="47" f="v">
      <t c="5" si="19">
        <n x="29"/>
        <n x="49" s="1"/>
        <n x="28"/>
        <n x="48"/>
        <n x="43"/>
      </t>
    </mdx>
    <mdx n="47" f="v">
      <t c="6" si="19">
        <n x="29"/>
        <n x="49" s="1"/>
        <n x="23"/>
        <n x="48"/>
        <n x="45"/>
        <n x="21"/>
      </t>
    </mdx>
    <mdx n="47" f="v">
      <t c="6" si="19">
        <n x="29"/>
        <n x="49" s="1"/>
        <n x="27"/>
        <n x="48"/>
        <n x="35"/>
        <n x="21"/>
      </t>
    </mdx>
    <mdx n="47" f="v">
      <t c="6" si="19">
        <n x="29"/>
        <n x="49" s="1"/>
        <n x="15"/>
        <n x="48"/>
        <n x="43"/>
        <n x="0"/>
      </t>
    </mdx>
    <mdx n="47" f="v">
      <t c="6" si="19">
        <n x="29"/>
        <n x="49" s="1"/>
        <n x="1"/>
        <n x="48"/>
        <n x="45"/>
        <n x="0"/>
      </t>
    </mdx>
    <mdx n="47" f="v">
      <t c="6" si="19">
        <n x="29"/>
        <n x="49" s="1"/>
        <n x="5"/>
        <n x="48"/>
        <n x="35"/>
        <n x="0"/>
      </t>
    </mdx>
    <mdx n="47" f="v">
      <t c="6" si="19">
        <n x="29"/>
        <n x="49" s="1"/>
        <n x="13"/>
        <n x="48"/>
        <n x="43"/>
        <n x="0"/>
      </t>
    </mdx>
    <mdx n="47" f="v">
      <t c="6" si="19">
        <n x="29"/>
        <n x="49" s="1"/>
        <n x="12"/>
        <n x="48"/>
        <n x="45"/>
        <n x="3"/>
      </t>
    </mdx>
    <mdx n="47" f="v">
      <t c="6" si="19">
        <n x="29"/>
        <n x="49" s="1"/>
        <n x="14"/>
        <n x="48"/>
        <n x="35"/>
        <n x="3"/>
      </t>
    </mdx>
    <mdx n="47" f="v">
      <t c="6" si="19">
        <n x="29"/>
        <n x="49" s="1"/>
        <n x="2"/>
        <n x="48"/>
        <n x="43"/>
        <n x="3"/>
      </t>
    </mdx>
    <mdx n="47" f="v">
      <t c="6" si="19">
        <n x="29"/>
        <n x="49" s="1"/>
        <n x="25"/>
        <n x="48"/>
        <n x="44"/>
        <n x="21"/>
      </t>
    </mdx>
    <mdx n="47" f="v">
      <t c="6" si="19">
        <n x="29"/>
        <n x="49" s="1"/>
        <n x="14"/>
        <n x="48"/>
        <n x="44"/>
        <n x="0"/>
      </t>
    </mdx>
    <mdx n="47" f="v">
      <t c="6" si="19">
        <n x="29"/>
        <n x="49" s="1"/>
        <n x="12"/>
        <n x="48"/>
        <n x="36"/>
        <n x="3"/>
      </t>
    </mdx>
    <mdx n="47" f="v">
      <t c="5" si="19">
        <n x="29"/>
        <n x="49" s="1"/>
        <n x="17"/>
        <n x="48"/>
        <n x="44"/>
      </t>
    </mdx>
    <mdx n="47" f="v">
      <t c="5" si="19">
        <n x="29"/>
        <n x="49" s="1"/>
        <n x="20"/>
        <n x="48"/>
        <n x="32"/>
      </t>
    </mdx>
    <mdx n="47" f="v">
      <t c="6" si="19">
        <n x="29"/>
        <n x="49" s="1"/>
        <n x="27"/>
        <n x="48"/>
        <n x="31"/>
        <n x="21"/>
      </t>
    </mdx>
    <mdx n="47" f="v">
      <t c="6" si="19">
        <n x="29"/>
        <n x="49" s="1"/>
        <n x="15"/>
        <n x="48"/>
        <n x="30"/>
        <n x="0"/>
      </t>
    </mdx>
    <mdx n="47" f="v">
      <t c="5" si="19">
        <n x="29"/>
        <n x="49" s="1"/>
        <n x="20"/>
        <n x="48"/>
        <n x="39"/>
      </t>
    </mdx>
    <mdx n="47" f="v">
      <t c="6" si="19">
        <n x="29"/>
        <n x="49" s="1"/>
        <n x="27"/>
        <n x="48"/>
        <n x="38"/>
        <n x="21"/>
      </t>
    </mdx>
    <mdx n="47" f="v">
      <t c="6" si="19">
        <n x="29"/>
        <n x="49" s="1"/>
        <n x="15"/>
        <n x="48"/>
        <n x="37"/>
        <n x="0"/>
      </t>
    </mdx>
    <mdx n="47" f="v">
      <t c="6" si="19">
        <n x="29"/>
        <n x="49" s="1"/>
        <n x="14"/>
        <n x="48"/>
        <n x="41"/>
        <n x="0"/>
      </t>
    </mdx>
    <mdx n="47" f="v">
      <t c="6" si="19">
        <n x="29"/>
        <n x="49" s="1"/>
        <n x="2"/>
        <n x="48"/>
        <n x="40"/>
        <n x="0"/>
      </t>
    </mdx>
    <mdx n="47" f="v">
      <t c="6" si="19">
        <n x="29"/>
        <n x="49" s="1"/>
        <n x="4"/>
        <n x="48"/>
        <n x="39"/>
        <n x="3"/>
      </t>
    </mdx>
    <mdx n="47" f="v">
      <t c="6" si="19">
        <n x="29"/>
        <n x="49" s="1"/>
        <n x="14"/>
        <n x="48"/>
        <n x="38"/>
        <n x="3"/>
      </t>
    </mdx>
    <mdx n="47" f="v">
      <t c="6" si="19">
        <n x="29"/>
        <n x="49" s="1"/>
        <n x="2"/>
        <n x="48"/>
        <n x="37"/>
        <n x="3"/>
      </t>
    </mdx>
    <mdx n="47" f="v">
      <t c="6" si="19">
        <n x="29"/>
        <n x="49" s="1"/>
        <n x="12"/>
        <n x="48"/>
        <n x="41"/>
        <n x="6"/>
      </t>
    </mdx>
    <mdx n="47" f="v">
      <t c="6" si="19">
        <n x="29"/>
        <n x="49" s="1"/>
        <n x="11"/>
        <n x="48"/>
        <n x="37"/>
        <n x="6"/>
      </t>
    </mdx>
    <mdx n="47" f="v">
      <t c="6" si="19">
        <n x="29"/>
        <n x="49" s="1"/>
        <n x="5"/>
        <n x="48"/>
        <n x="41"/>
        <n x="7"/>
      </t>
    </mdx>
    <mdx n="47" f="v">
      <t c="6" si="19">
        <n x="29"/>
        <n x="49" s="1"/>
        <n x="12"/>
        <n x="48"/>
        <n x="37"/>
        <n x="0"/>
      </t>
    </mdx>
    <mdx n="47" f="v">
      <t c="6" si="19">
        <n x="29"/>
        <n x="49" s="1"/>
        <n x="1"/>
        <n x="48"/>
        <n x="39"/>
        <n x="3"/>
      </t>
    </mdx>
    <mdx n="47" f="v">
      <t c="6" si="19">
        <n x="29"/>
        <n x="49" s="1"/>
        <n x="14"/>
        <n x="48"/>
        <n x="41"/>
        <n x="6"/>
      </t>
    </mdx>
    <mdx n="47" f="v">
      <t c="6" si="19">
        <n x="29"/>
        <n x="49" s="1"/>
        <n x="1"/>
        <n x="48"/>
        <n x="37"/>
        <n x="7"/>
      </t>
    </mdx>
    <mdx n="47" f="v">
      <t c="5" si="19">
        <n x="29"/>
        <n x="49" s="1"/>
        <n x="26"/>
        <n x="48"/>
        <n x="41"/>
      </t>
    </mdx>
    <mdx n="47" f="v">
      <t c="6" si="19">
        <n x="29"/>
        <n x="49" s="1"/>
        <n x="25"/>
        <n x="48"/>
        <n x="40"/>
        <n x="21"/>
      </t>
    </mdx>
    <mdx n="47" f="v">
      <t c="6" si="19">
        <n x="29"/>
        <n x="49" s="1"/>
        <n x="24"/>
        <n x="48"/>
        <n x="39"/>
        <n x="21"/>
      </t>
    </mdx>
    <mdx n="47" f="v">
      <t c="6" si="19">
        <n x="29"/>
        <n x="49" s="1"/>
        <n x="12"/>
        <n x="48"/>
        <n x="38"/>
        <n x="0"/>
      </t>
    </mdx>
    <mdx n="47" f="v">
      <t c="6" si="19">
        <n x="29"/>
        <n x="49" s="1"/>
        <n x="5"/>
        <n x="48"/>
        <n x="37"/>
        <n x="0"/>
      </t>
    </mdx>
    <mdx n="47" f="v">
      <t c="6" si="19">
        <n x="29"/>
        <n x="49" s="1"/>
        <n x="15"/>
        <n x="48"/>
        <n x="41"/>
        <n x="3"/>
      </t>
    </mdx>
    <mdx n="47" f="v">
      <t c="6" si="19">
        <n x="29"/>
        <n x="49" s="1"/>
        <n x="1"/>
        <n x="48"/>
        <n x="40"/>
        <n x="3"/>
      </t>
    </mdx>
    <mdx n="47" f="v">
      <t c="6" si="19">
        <n x="29"/>
        <n x="49" s="1"/>
        <n x="11"/>
        <n x="48"/>
        <n x="39"/>
        <n x="3"/>
      </t>
    </mdx>
    <mdx n="47" f="v">
      <t c="6" si="19">
        <n x="29"/>
        <n x="49" s="1"/>
        <n x="15"/>
        <n x="48"/>
        <n x="38"/>
        <n x="6"/>
      </t>
    </mdx>
    <mdx n="47" f="v">
      <t c="6" si="19">
        <n x="29"/>
        <n x="49" s="1"/>
        <n x="1"/>
        <n x="48"/>
        <n x="37"/>
        <n x="6"/>
      </t>
    </mdx>
    <mdx n="47" f="v">
      <t c="6" si="19">
        <n x="29"/>
        <n x="49" s="1"/>
        <n x="2"/>
        <n x="48"/>
        <n x="41"/>
        <n x="6"/>
      </t>
    </mdx>
    <mdx n="47" f="v">
      <t c="6" si="19">
        <n x="29"/>
        <n x="49" s="1"/>
        <n x="4"/>
        <n x="48"/>
        <n x="40"/>
        <n x="7"/>
      </t>
    </mdx>
    <mdx n="47" f="v">
      <t c="6" si="19">
        <n x="29"/>
        <n x="49" s="1"/>
        <n x="14"/>
        <n x="48"/>
        <n x="39"/>
        <n x="7"/>
      </t>
    </mdx>
    <mdx n="47" f="v">
      <t c="6" si="19">
        <n x="29"/>
        <n x="49" s="1"/>
        <n x="2"/>
        <n x="48"/>
        <n x="38"/>
        <n x="7"/>
      </t>
    </mdx>
    <mdx n="47" f="v">
      <t c="5" si="19">
        <n x="29"/>
        <n x="49" s="1"/>
        <n x="26"/>
        <n x="48"/>
        <n x="40"/>
      </t>
    </mdx>
    <mdx n="47" f="v">
      <t c="6" si="19">
        <n x="29"/>
        <n x="49" s="1"/>
        <n x="25"/>
        <n x="48"/>
        <n x="39"/>
        <n x="21"/>
      </t>
    </mdx>
    <mdx n="47" f="v">
      <t c="6" si="19">
        <n x="29"/>
        <n x="49" s="1"/>
        <n x="15"/>
        <n x="48"/>
        <n x="39"/>
        <n x="0"/>
      </t>
    </mdx>
    <mdx n="47" f="v">
      <t c="6" si="19">
        <n x="29"/>
        <n x="49" s="1"/>
        <n x="2"/>
        <n x="48"/>
        <n x="38"/>
        <n x="0"/>
      </t>
    </mdx>
    <mdx n="47" f="v">
      <t c="6" si="19">
        <n x="29"/>
        <n x="49" s="1"/>
        <n x="2"/>
        <n x="48"/>
        <n x="39"/>
        <n x="3"/>
      </t>
    </mdx>
    <mdx n="47" f="v">
      <t c="6" si="19">
        <n x="29"/>
        <n x="49" s="1"/>
        <n x="2"/>
        <n x="48"/>
        <n x="40"/>
        <n x="6"/>
      </t>
    </mdx>
    <mdx n="47" f="v">
      <t c="6" si="19">
        <n x="29"/>
        <n x="49" s="1"/>
        <n x="13"/>
        <n x="48"/>
        <n x="38"/>
        <n x="7"/>
      </t>
    </mdx>
    <mdx n="47" f="v">
      <t c="6" si="19">
        <n x="29"/>
        <n x="49" s="1"/>
        <n x="23"/>
        <n x="48"/>
        <n x="41"/>
        <n x="21"/>
      </t>
    </mdx>
    <mdx n="47" f="v">
      <t c="6" si="19">
        <n x="29"/>
        <n x="49" s="1"/>
        <n x="22"/>
        <n x="48"/>
        <n x="40"/>
        <n x="21"/>
      </t>
    </mdx>
    <mdx n="47" f="v">
      <t c="6" si="19">
        <n x="29"/>
        <n x="49" s="1"/>
        <n x="4"/>
        <n x="48"/>
        <n x="39"/>
        <n x="0"/>
      </t>
    </mdx>
    <mdx n="47" f="v">
      <t c="6" si="19">
        <n x="29"/>
        <n x="49" s="1"/>
        <n x="14"/>
        <n x="48"/>
        <n x="38"/>
        <n x="0"/>
      </t>
    </mdx>
    <mdx n="47" f="v">
      <t c="6" si="19">
        <n x="29"/>
        <n x="49" s="1"/>
        <n x="2"/>
        <n x="48"/>
        <n x="37"/>
        <n x="0"/>
      </t>
    </mdx>
    <mdx n="47" f="v">
      <t c="6" si="19">
        <n x="29"/>
        <n x="49" s="1"/>
        <n x="12"/>
        <n x="48"/>
        <n x="41"/>
        <n x="3"/>
      </t>
    </mdx>
    <mdx n="47" f="v">
      <t c="6" si="19">
        <n x="29"/>
        <n x="49" s="1"/>
        <n x="5"/>
        <n x="48"/>
        <n x="40"/>
        <n x="3"/>
      </t>
    </mdx>
    <mdx n="47" f="v">
      <t c="6" si="19">
        <n x="29"/>
        <n x="49" s="1"/>
        <n x="13"/>
        <n x="48"/>
        <n x="39"/>
        <n x="3"/>
      </t>
    </mdx>
    <mdx n="47" f="v">
      <t c="6" si="19">
        <n x="29"/>
        <n x="49" s="1"/>
        <n x="12"/>
        <n x="48"/>
        <n x="38"/>
        <n x="6"/>
      </t>
    </mdx>
    <mdx n="47" f="v">
      <t c="6" si="19">
        <n x="29"/>
        <n x="49" s="1"/>
        <n x="5"/>
        <n x="48"/>
        <n x="37"/>
        <n x="6"/>
      </t>
    </mdx>
    <mdx n="47" f="v">
      <t c="6" si="19">
        <n x="29"/>
        <n x="49" s="1"/>
        <n x="15"/>
        <n x="48"/>
        <n x="41"/>
        <n x="7"/>
      </t>
    </mdx>
    <mdx n="47" f="v">
      <t c="6" si="19">
        <n x="29"/>
        <n x="49" s="1"/>
        <n x="1"/>
        <n x="48"/>
        <n x="40"/>
        <n x="7"/>
      </t>
    </mdx>
    <mdx n="47" f="v">
      <t c="6" si="19">
        <n x="29"/>
        <n x="49" s="1"/>
        <n x="11"/>
        <n x="48"/>
        <n x="39"/>
        <n x="7"/>
      </t>
    </mdx>
    <mdx n="47" f="v">
      <t c="5" si="19">
        <n x="29"/>
        <n x="49" s="1"/>
        <n x="17"/>
        <n x="48"/>
        <n x="38"/>
      </t>
    </mdx>
    <mdx n="47" f="v">
      <t c="6" si="19">
        <n x="29"/>
        <n x="49" s="1"/>
        <n x="15"/>
        <n x="48"/>
        <n x="40"/>
        <n x="7"/>
      </t>
    </mdx>
    <mdx n="47" f="v">
      <t c="6" si="19">
        <n x="29"/>
        <n x="49" s="1"/>
        <n x="5"/>
        <n x="48"/>
        <n x="37"/>
        <n x="7"/>
      </t>
    </mdx>
    <mdx n="47" f="v">
      <t c="6" si="19">
        <n x="29"/>
        <n x="49" s="1"/>
        <n x="4"/>
        <n x="48"/>
        <n x="40"/>
        <n x="0"/>
      </t>
    </mdx>
    <mdx n="47" f="v">
      <t c="6" si="19">
        <n x="29"/>
        <n x="49" s="1"/>
        <n x="14"/>
        <n x="48"/>
        <n x="40"/>
        <n x="3"/>
      </t>
    </mdx>
    <mdx n="47" f="v">
      <t c="6" si="19">
        <n x="29"/>
        <n x="49" s="1"/>
        <n x="5"/>
        <n x="48"/>
        <n x="38"/>
        <n x="6"/>
      </t>
    </mdx>
    <mdx n="47" f="v">
      <t c="6" si="19">
        <n x="29"/>
        <n x="49" s="1"/>
        <n x="5"/>
        <n x="48"/>
        <n x="39"/>
        <n x="7"/>
      </t>
    </mdx>
    <mdx n="47" f="v">
      <t c="5" si="19">
        <n x="29"/>
        <n x="49" s="1"/>
        <n x="26"/>
        <n x="48"/>
        <n x="44"/>
      </t>
    </mdx>
    <mdx n="47" f="v">
      <t c="6" si="19">
        <n x="29"/>
        <n x="49" s="1"/>
        <n x="25"/>
        <n x="48"/>
        <n x="46"/>
        <n x="21"/>
      </t>
    </mdx>
    <mdx n="47" f="v">
      <t c="6" si="19">
        <n x="29"/>
        <n x="49" s="1"/>
        <n x="22"/>
        <n x="48"/>
        <n x="36"/>
        <n x="21"/>
      </t>
    </mdx>
    <mdx n="47" f="v">
      <t c="6" si="19">
        <n x="29"/>
        <n x="49" s="1"/>
        <n x="4"/>
        <n x="48"/>
        <n x="44"/>
        <n x="0"/>
      </t>
    </mdx>
    <mdx n="47" f="v">
      <t c="6" si="19">
        <n x="29"/>
        <n x="49" s="1"/>
        <n x="14"/>
        <n x="48"/>
        <n x="46"/>
        <n x="0"/>
      </t>
    </mdx>
    <mdx n="47" f="v">
      <t c="6" si="19">
        <n x="29"/>
        <n x="49" s="1"/>
        <n x="11"/>
        <n x="48"/>
        <n x="36"/>
        <n x="0"/>
      </t>
    </mdx>
    <mdx n="47" f="v">
      <t c="6" si="19">
        <n x="29"/>
        <n x="49" s="1"/>
        <n x="15"/>
        <n x="48"/>
        <n x="44"/>
        <n x="3"/>
      </t>
    </mdx>
    <mdx n="47" f="v">
      <t c="6" si="19">
        <n x="29"/>
        <n x="49" s="1"/>
        <n x="1"/>
        <n x="48"/>
        <n x="46"/>
        <n x="3"/>
      </t>
    </mdx>
    <mdx n="47" f="v">
      <t c="6" si="19">
        <n x="29"/>
        <n x="49" s="1"/>
        <n x="5"/>
        <n x="48"/>
        <n x="36"/>
        <n x="3"/>
      </t>
    </mdx>
    <mdx n="47" f="v">
      <t c="6" si="19">
        <n x="29"/>
        <n x="49" s="1"/>
        <n x="13"/>
        <n x="48"/>
        <n x="44"/>
        <n x="3"/>
      </t>
    </mdx>
    <mdx n="47" f="v">
      <t c="6" si="19">
        <n x="29"/>
        <n x="49" s="1"/>
        <n x="12"/>
        <n x="48"/>
        <n x="46"/>
        <n x="6"/>
      </t>
    </mdx>
    <mdx n="47" f="v">
      <t c="6" si="19">
        <n x="29"/>
        <n x="49" s="1"/>
        <n x="2"/>
        <n x="48"/>
        <n x="46"/>
        <n x="7"/>
      </t>
    </mdx>
    <mdx n="47" f="v">
      <t c="6" si="19">
        <n x="29"/>
        <n x="49" s="1"/>
        <n x="27"/>
        <n x="48"/>
        <n x="46"/>
        <n x="21"/>
      </t>
    </mdx>
    <mdx n="47" f="v">
      <t c="6" si="19">
        <n x="29"/>
        <n x="49" s="1"/>
        <n x="11"/>
        <n x="48"/>
        <n x="44"/>
        <n x="0"/>
      </t>
    </mdx>
    <mdx n="47" f="v">
      <t c="6" si="19">
        <n x="29"/>
        <n x="49" s="1"/>
        <n x="11"/>
        <n x="48"/>
        <n x="46"/>
        <n x="3"/>
      </t>
    </mdx>
    <mdx n="47" f="v">
      <t c="6" si="19">
        <n x="29"/>
        <n x="49" s="1"/>
        <n x="5"/>
        <n x="48"/>
        <n x="46"/>
        <n x="6"/>
      </t>
    </mdx>
    <mdx n="47" f="v">
      <t c="6" si="19">
        <n x="29"/>
        <n x="49" s="1"/>
        <n x="14"/>
        <n x="48"/>
        <n x="46"/>
        <n x="7"/>
      </t>
    </mdx>
    <mdx n="47" f="v">
      <t c="5" si="19">
        <n x="29"/>
        <n x="49" s="1"/>
        <n x="28"/>
        <n x="48"/>
        <n x="35"/>
      </t>
    </mdx>
    <mdx n="47" f="v">
      <t c="6" si="19">
        <n x="29"/>
        <n x="49" s="1"/>
        <n x="23"/>
        <n x="48"/>
        <n x="43"/>
        <n x="21"/>
      </t>
    </mdx>
    <mdx n="47" f="v">
      <t c="6" si="19">
        <n x="29"/>
        <n x="49" s="1"/>
        <n x="22"/>
        <n x="48"/>
        <n x="45"/>
        <n x="21"/>
      </t>
    </mdx>
    <mdx n="47" f="v">
      <t c="6" si="19">
        <n x="29"/>
        <n x="49" s="1"/>
        <n x="15"/>
        <n x="48"/>
        <n x="35"/>
        <n x="0"/>
      </t>
    </mdx>
    <mdx n="47" f="v">
      <t c="6" si="19">
        <n x="29"/>
        <n x="49" s="1"/>
        <n x="1"/>
        <n x="48"/>
        <n x="43"/>
        <n x="0"/>
      </t>
    </mdx>
    <mdx n="47" f="v">
      <t c="6" si="19">
        <n x="29"/>
        <n x="49" s="1"/>
        <n x="11"/>
        <n x="48"/>
        <n x="45"/>
        <n x="0"/>
      </t>
    </mdx>
    <mdx n="47" f="v">
      <t c="6" si="19">
        <n x="29"/>
        <n x="49" s="1"/>
        <n x="13"/>
        <n x="48"/>
        <n x="35"/>
        <n x="0"/>
      </t>
    </mdx>
    <mdx n="47" f="v">
      <t c="6" si="19">
        <n x="29"/>
        <n x="49" s="1"/>
        <n x="12"/>
        <n x="48"/>
        <n x="43"/>
        <n x="3"/>
      </t>
    </mdx>
    <mdx n="47" f="v">
      <t c="6" si="19">
        <n x="29"/>
        <n x="49" s="1"/>
        <n x="5"/>
        <n x="48"/>
        <n x="45"/>
        <n x="3"/>
      </t>
    </mdx>
    <mdx n="47" f="v">
      <t c="6" si="19">
        <n x="29"/>
        <n x="49" s="1"/>
        <n x="2"/>
        <n x="48"/>
        <n x="35"/>
        <n x="3"/>
      </t>
    </mdx>
    <mdx n="47" f="v">
      <t c="5" si="19">
        <n x="29"/>
        <n x="49" s="1"/>
        <n x="26"/>
        <n x="48"/>
        <n x="46"/>
      </t>
    </mdx>
    <mdx n="47" f="v">
      <t c="6" si="19">
        <n x="29"/>
        <n x="49" s="1"/>
        <n x="4"/>
        <n x="48"/>
        <n x="46"/>
        <n x="0"/>
      </t>
    </mdx>
    <mdx n="47" f="v">
      <t c="6" si="19">
        <n x="29"/>
        <n x="49" s="1"/>
        <n x="13"/>
        <n x="48"/>
        <n x="44"/>
        <n x="0"/>
      </t>
    </mdx>
    <mdx n="47" f="v">
      <t c="6" si="19">
        <n x="29"/>
        <n x="49" s="1"/>
        <n x="11"/>
        <n x="48"/>
        <n x="36"/>
        <n x="3"/>
      </t>
    </mdx>
    <mdx n="47" f="v">
      <t c="5" si="19">
        <n x="29"/>
        <n x="49" s="1"/>
        <n x="26"/>
        <n x="48"/>
        <n x="45"/>
      </t>
    </mdx>
    <mdx n="47" f="v">
      <t c="6" si="19">
        <n x="29"/>
        <n x="49" s="1"/>
        <n x="23"/>
        <n x="48"/>
        <n x="35"/>
        <n x="21"/>
      </t>
    </mdx>
    <mdx n="47" f="v">
      <t c="6" si="19">
        <n x="29"/>
        <n x="49" s="1"/>
        <n x="22"/>
        <n x="48"/>
        <n x="43"/>
        <n x="21"/>
      </t>
    </mdx>
    <mdx n="47" f="v">
      <t c="6" si="19">
        <n x="29"/>
        <n x="49" s="1"/>
        <n x="4"/>
        <n x="48"/>
        <n x="45"/>
        <n x="0"/>
      </t>
    </mdx>
    <mdx n="47" f="v">
      <t c="6" si="19">
        <n x="29"/>
        <n x="49" s="1"/>
        <n x="1"/>
        <n x="48"/>
        <n x="35"/>
        <n x="0"/>
      </t>
    </mdx>
    <mdx n="47" f="v">
      <t c="6" si="19">
        <n x="29"/>
        <n x="49" s="1"/>
        <n x="11"/>
        <n x="48"/>
        <n x="43"/>
        <n x="0"/>
      </t>
    </mdx>
    <mdx n="47" f="v">
      <t c="6" si="19">
        <n x="29"/>
        <n x="49" s="1"/>
        <n x="15"/>
        <n x="48"/>
        <n x="45"/>
        <n x="3"/>
      </t>
    </mdx>
    <mdx n="47" f="v">
      <t c="6" si="19">
        <n x="29"/>
        <n x="49" s="1"/>
        <n x="12"/>
        <n x="48"/>
        <n x="35"/>
        <n x="3"/>
      </t>
    </mdx>
    <mdx n="47" f="v">
      <t c="6" si="19">
        <n x="29"/>
        <n x="49" s="1"/>
        <n x="5"/>
        <n x="48"/>
        <n x="43"/>
        <n x="3"/>
      </t>
    </mdx>
    <mdx n="47" f="v">
      <t c="6" si="19">
        <n x="29"/>
        <n x="49" s="1"/>
        <n x="13"/>
        <n x="48"/>
        <n x="45"/>
        <n x="3"/>
      </t>
    </mdx>
    <mdx n="47" f="v">
      <t c="6" si="19">
        <n x="29"/>
        <n x="49" s="1"/>
        <n x="13"/>
        <n x="48"/>
        <n x="46"/>
        <n x="6"/>
      </t>
    </mdx>
    <mdx n="47" f="v">
      <t c="5" si="19">
        <n x="29"/>
        <n x="49" s="1"/>
        <n x="17"/>
        <n x="48"/>
        <n x="45"/>
      </t>
    </mdx>
    <mdx n="47" f="v">
      <t c="6" si="19">
        <n x="29"/>
        <n x="49" s="1"/>
        <n x="24"/>
        <n x="48"/>
        <n x="46"/>
        <n x="21"/>
      </t>
    </mdx>
    <mdx n="47" f="v">
      <t c="6" si="19">
        <n x="29"/>
        <n x="49" s="1"/>
        <n x="5"/>
        <n x="48"/>
        <n x="36"/>
        <n x="0"/>
      </t>
    </mdx>
    <mdx n="47" f="v">
      <t c="6" si="19">
        <n x="29"/>
        <n x="49" s="1"/>
        <n x="5"/>
        <n x="48"/>
        <n x="44"/>
        <n x="3"/>
      </t>
    </mdx>
    <mdx n="47" f="v">
      <t c="5" si="19">
        <n x="29"/>
        <n x="49" s="1"/>
        <n x="28"/>
        <n x="48"/>
        <n x="34"/>
      </t>
    </mdx>
    <mdx n="47" f="v">
      <t c="6" si="19">
        <n x="29"/>
        <n x="49" s="1"/>
        <n x="23"/>
        <n x="48"/>
        <n x="33"/>
        <n x="21"/>
      </t>
    </mdx>
    <mdx n="47" f="v">
      <t c="6" si="19">
        <n x="29"/>
        <n x="49" s="1"/>
        <n x="22"/>
        <n x="48"/>
        <n x="32"/>
        <n x="21"/>
      </t>
    </mdx>
    <mdx n="47" f="v">
      <t c="6" si="19">
        <n x="29"/>
        <n x="49" s="1"/>
        <n x="4"/>
        <n x="48"/>
        <n x="31"/>
        <n x="0"/>
      </t>
    </mdx>
    <mdx n="47" f="v">
      <t c="6" si="19">
        <n x="29"/>
        <n x="49" s="1"/>
        <n x="25"/>
        <n x="48"/>
        <n x="41"/>
        <n x="21"/>
      </t>
    </mdx>
    <mdx n="47" f="v">
      <t c="6" si="19">
        <n x="29"/>
        <n x="49" s="1"/>
        <n x="13"/>
        <n x="48"/>
        <n x="37"/>
        <n x="0"/>
      </t>
    </mdx>
    <mdx n="47" f="v">
      <t c="6" si="19">
        <n x="29"/>
        <n x="49" s="1"/>
        <n x="14"/>
        <n x="48"/>
        <n x="39"/>
        <n x="6"/>
      </t>
    </mdx>
    <mdx n="47" f="v">
      <t c="6" si="19">
        <n x="29"/>
        <n x="49" s="1"/>
        <n x="13"/>
        <n x="48"/>
        <n x="40"/>
        <n x="3"/>
      </t>
    </mdx>
    <mdx n="47" f="v">
      <t c="6" si="19">
        <n x="29"/>
        <n x="49" s="1"/>
        <n x="27"/>
        <n x="48"/>
        <n x="37"/>
        <n x="21"/>
      </t>
    </mdx>
    <mdx n="47" f="v">
      <t c="6" si="19">
        <n x="29"/>
        <n x="49" s="1"/>
        <n x="4"/>
        <n x="48"/>
        <n x="38"/>
        <n x="3"/>
      </t>
    </mdx>
    <mdx n="47" f="v">
      <t c="6" si="19">
        <n x="29"/>
        <n x="49" s="1"/>
        <n x="5"/>
        <n x="48"/>
        <n x="39"/>
        <n x="6"/>
      </t>
    </mdx>
    <mdx n="47" f="v">
      <t c="5" si="19">
        <n x="29"/>
        <n x="49" s="1"/>
        <n x="17"/>
        <n x="48"/>
        <n x="40"/>
      </t>
    </mdx>
    <mdx n="47" f="v">
      <t c="6" si="19">
        <n x="29"/>
        <n x="49" s="1"/>
        <n x="12"/>
        <n x="48"/>
        <n x="38"/>
        <n x="3"/>
      </t>
    </mdx>
    <mdx n="47" f="v">
      <t c="6" si="19">
        <n x="29"/>
        <n x="49" s="1"/>
        <n x="25"/>
        <n x="48"/>
        <n x="38"/>
        <n x="21"/>
      </t>
    </mdx>
    <mdx n="47" f="v">
      <t c="6" si="19">
        <n x="29"/>
        <n x="49" s="1"/>
        <n x="15"/>
        <n x="48"/>
        <n x="39"/>
        <n x="3"/>
      </t>
    </mdx>
    <mdx n="47" f="v">
      <t c="6" si="19">
        <n x="29"/>
        <n x="49" s="1"/>
        <n x="14"/>
        <n x="48"/>
        <n x="40"/>
        <n x="6"/>
      </t>
    </mdx>
    <mdx n="47" f="v">
      <t c="6" si="19">
        <n x="29"/>
        <n x="49" s="1"/>
        <n x="13"/>
        <n x="48"/>
        <n x="41"/>
        <n x="7"/>
      </t>
    </mdx>
    <mdx n="47" f="v">
      <t c="6" si="19">
        <n x="29"/>
        <n x="49" s="1"/>
        <n x="13"/>
        <n x="48"/>
        <n x="39"/>
        <n x="0"/>
      </t>
    </mdx>
    <mdx n="47" f="v">
      <t c="5" si="19">
        <n x="29"/>
        <n x="49" s="1"/>
        <n x="20"/>
        <n x="48"/>
        <n x="36"/>
      </t>
    </mdx>
    <mdx n="47" f="v">
      <t c="6" si="19">
        <n x="29"/>
        <n x="49" s="1"/>
        <n x="5"/>
        <n x="48"/>
        <n x="44"/>
        <n x="0"/>
      </t>
    </mdx>
    <mdx n="47" f="v">
      <t c="6" si="19">
        <n x="29"/>
        <n x="49" s="1"/>
        <n x="2"/>
        <n x="48"/>
        <n x="46"/>
        <n x="3"/>
      </t>
    </mdx>
    <mdx n="47" f="v">
      <t c="6" si="19">
        <n x="29"/>
        <n x="49" s="1"/>
        <n x="12"/>
        <n x="48"/>
        <n x="46"/>
        <n x="3"/>
      </t>
    </mdx>
    <mdx n="47" f="v">
      <t c="5" si="19">
        <n x="29"/>
        <n x="49" s="1"/>
        <n x="20"/>
        <n x="48"/>
        <n x="45"/>
      </t>
    </mdx>
    <mdx n="47" f="v">
      <t c="6" si="19">
        <n x="29"/>
        <n x="49" s="1"/>
        <n x="14"/>
        <n x="48"/>
        <n x="35"/>
        <n x="0"/>
      </t>
    </mdx>
    <mdx n="47" f="v">
      <t c="6" si="19">
        <n x="29"/>
        <n x="49" s="1"/>
        <n x="11"/>
        <n x="48"/>
        <n x="43"/>
        <n x="3"/>
      </t>
    </mdx>
    <mdx n="47" f="v">
      <t c="6" si="19">
        <n x="29"/>
        <n x="49" s="1"/>
        <n x="5"/>
        <n x="48"/>
        <n x="46"/>
        <n x="0"/>
      </t>
    </mdx>
    <mdx n="47" f="v">
      <t c="6" si="19">
        <n x="29"/>
        <n x="49" s="1"/>
        <n x="12"/>
        <n x="48"/>
        <n x="43"/>
        <n x="0"/>
      </t>
    </mdx>
    <mdx n="47" f="v">
      <t c="6" si="19">
        <n x="29"/>
        <n x="49" s="1"/>
        <n x="14"/>
        <n x="48"/>
        <n x="45"/>
        <n x="3"/>
      </t>
    </mdx>
    <mdx n="47" f="v">
      <t c="6" si="19">
        <n x="29"/>
        <n x="49" s="1"/>
        <n x="13"/>
        <n x="48"/>
        <n x="36"/>
        <n x="3"/>
      </t>
    </mdx>
    <mdx n="47" f="v">
      <t c="6" si="19">
        <n x="29"/>
        <n x="49" s="1"/>
        <n x="25"/>
        <n x="48"/>
        <n x="30"/>
        <n x="21"/>
      </t>
    </mdx>
    <mdx n="47" f="v">
      <t c="6" si="19">
        <n x="29"/>
        <n x="49" s="1"/>
        <n x="14"/>
        <n x="48"/>
        <n x="34"/>
        <n x="0"/>
      </t>
    </mdx>
    <mdx n="47" f="v">
      <t c="6" si="19">
        <n x="29"/>
        <n x="49" s="1"/>
        <n x="2"/>
        <n x="48"/>
        <n x="33"/>
        <n x="0"/>
      </t>
    </mdx>
    <mdx n="47" f="v">
      <t c="6" si="19">
        <n x="29"/>
        <n x="49" s="1"/>
        <n x="4"/>
        <n x="48"/>
        <n x="32"/>
        <n x="3"/>
      </t>
    </mdx>
    <mdx n="47" f="v">
      <t c="6" si="19">
        <n x="29"/>
        <n x="49" s="1"/>
        <n x="14"/>
        <n x="48"/>
        <n x="31"/>
        <n x="3"/>
      </t>
    </mdx>
    <mdx n="47" f="v">
      <t c="6" si="19">
        <n x="29"/>
        <n x="49" s="1"/>
        <n x="2"/>
        <n x="48"/>
        <n x="30"/>
        <n x="3"/>
      </t>
    </mdx>
    <mdx n="47" f="v">
      <t c="6" si="19">
        <n x="29"/>
        <n x="49" s="1"/>
        <n x="12"/>
        <n x="48"/>
        <n x="34"/>
        <n x="6"/>
      </t>
    </mdx>
    <mdx n="47" f="v">
      <t c="6" si="19">
        <n x="29"/>
        <n x="49" s="1"/>
        <n x="5"/>
        <n x="48"/>
        <n x="33"/>
        <n x="6"/>
      </t>
    </mdx>
    <mdx n="47" f="v">
      <t c="6" si="19">
        <n x="29"/>
        <n x="49" s="1"/>
        <n x="13"/>
        <n x="48"/>
        <n x="32"/>
        <n x="6"/>
      </t>
    </mdx>
    <mdx n="47" f="v">
      <t c="5" si="19">
        <n x="29"/>
        <n x="49" s="1"/>
        <n x="17"/>
        <n x="48"/>
        <n x="34"/>
      </t>
    </mdx>
    <mdx n="47" f="v">
      <t c="6" si="19">
        <n x="29"/>
        <n x="49" s="1"/>
        <n x="27"/>
        <n x="48"/>
        <n x="30"/>
        <n x="21"/>
      </t>
    </mdx>
    <mdx n="47" f="v">
      <t c="6" si="19">
        <n x="29"/>
        <n x="49" s="1"/>
        <n x="2"/>
        <n x="48"/>
        <n x="32"/>
        <n x="0"/>
      </t>
    </mdx>
    <mdx n="47" f="v">
      <t c="6" si="19">
        <n x="29"/>
        <n x="49" s="1"/>
        <n x="11"/>
        <n x="48"/>
        <n x="32"/>
        <n x="3"/>
      </t>
    </mdx>
    <mdx n="47" f="v">
      <t c="6" si="19">
        <n x="29"/>
        <n x="49" s="1"/>
        <n x="2"/>
        <n x="48"/>
        <n x="34"/>
        <n x="6"/>
      </t>
    </mdx>
    <mdx n="47" f="v">
      <t c="6" si="19">
        <n x="29"/>
        <n x="49" s="1"/>
        <n x="13"/>
        <n x="48"/>
        <n x="32"/>
        <n x="7"/>
      </t>
    </mdx>
    <mdx n="47" f="v">
      <t c="5" si="19">
        <n x="29"/>
        <n x="49" s="1"/>
        <n x="20"/>
        <n x="48"/>
        <n x="30"/>
      </t>
    </mdx>
    <mdx n="47" f="v">
      <t c="6" si="19">
        <n x="29"/>
        <n x="49" s="1"/>
        <n x="22"/>
        <n x="48"/>
        <n x="34"/>
        <n x="21"/>
      </t>
    </mdx>
    <mdx n="47" f="v">
      <t c="6" si="19">
        <n x="29"/>
        <n x="49" s="1"/>
        <n x="4"/>
        <n x="48"/>
        <n x="33"/>
        <n x="0"/>
      </t>
    </mdx>
    <mdx n="47" f="v">
      <t c="6" si="19">
        <n x="29"/>
        <n x="49" s="1"/>
        <n x="14"/>
        <n x="48"/>
        <n x="32"/>
        <n x="0"/>
      </t>
    </mdx>
    <mdx n="47" f="v">
      <t c="6" si="19">
        <n x="29"/>
        <n x="49" s="1"/>
        <n x="2"/>
        <n x="48"/>
        <n x="31"/>
        <n x="0"/>
      </t>
    </mdx>
    <mdx n="47" f="v">
      <t c="6" si="19">
        <n x="29"/>
        <n x="49" s="1"/>
        <n x="4"/>
        <n x="48"/>
        <n x="30"/>
        <n x="3"/>
      </t>
    </mdx>
    <mdx n="47" f="v">
      <t c="6" si="19">
        <n x="29"/>
        <n x="49" s="1"/>
        <n x="5"/>
        <n x="48"/>
        <n x="34"/>
        <n x="3"/>
      </t>
    </mdx>
    <mdx n="47" f="v">
      <t c="6" si="19">
        <n x="29"/>
        <n x="49" s="1"/>
        <n x="13"/>
        <n x="48"/>
        <n x="33"/>
        <n x="3"/>
      </t>
    </mdx>
    <mdx n="47" f="v">
      <t c="6" si="19">
        <n x="29"/>
        <n x="49" s="1"/>
        <n x="12"/>
        <n x="48"/>
        <n x="32"/>
        <n x="6"/>
      </t>
    </mdx>
    <mdx n="47" f="v">
      <t c="6" si="19">
        <n x="29"/>
        <n x="49" s="1"/>
        <n x="1"/>
        <n x="48"/>
        <n x="34"/>
        <n x="7"/>
      </t>
    </mdx>
    <mdx n="47" f="v">
      <t c="6" si="19">
        <n x="29"/>
        <n x="49" s="1"/>
        <n x="11"/>
        <n x="48"/>
        <n x="33"/>
        <n x="7"/>
      </t>
    </mdx>
    <mdx n="47" f="v">
      <t c="5" si="19">
        <n x="29"/>
        <n x="49" s="1"/>
        <n x="17"/>
        <n x="48"/>
        <n x="32"/>
      </t>
    </mdx>
    <mdx n="47" f="v">
      <t c="6" si="19">
        <n x="29"/>
        <n x="49" s="1"/>
        <n x="22"/>
        <n x="48"/>
        <n x="31"/>
        <n x="21"/>
      </t>
    </mdx>
    <mdx n="47" f="v">
      <t c="6" si="19">
        <n x="29"/>
        <n x="49" s="1"/>
        <n x="13"/>
        <n x="48"/>
        <n x="33"/>
        <n x="0"/>
      </t>
    </mdx>
    <mdx n="47" f="v">
      <t c="6" si="19">
        <n x="29"/>
        <n x="49" s="1"/>
        <n x="4"/>
        <n x="48"/>
        <n x="33"/>
        <n x="7"/>
      </t>
    </mdx>
    <mdx n="47" f="v">
      <t c="5" si="19">
        <n x="29"/>
        <n x="49" s="1"/>
        <n x="28"/>
        <n x="48"/>
        <n x="31"/>
      </t>
    </mdx>
    <mdx n="47" f="v">
      <t c="6" si="19">
        <n x="29"/>
        <n x="49" s="1"/>
        <n x="23"/>
        <n x="48"/>
        <n x="30"/>
        <n x="21"/>
      </t>
    </mdx>
    <mdx n="47" f="v">
      <t c="6" si="19">
        <n x="29"/>
        <n x="49" s="1"/>
        <n x="24"/>
        <n x="48"/>
        <n x="34"/>
        <n x="21"/>
      </t>
    </mdx>
    <mdx n="47" f="v">
      <t c="6" si="19">
        <n x="29"/>
        <n x="49" s="1"/>
        <n x="12"/>
        <n x="48"/>
        <n x="33"/>
        <n x="0"/>
      </t>
    </mdx>
    <mdx n="47" f="v">
      <t c="6" si="19">
        <n x="29"/>
        <n x="49" s="1"/>
        <n x="5"/>
        <n x="48"/>
        <n x="32"/>
        <n x="0"/>
      </t>
    </mdx>
    <mdx n="47" f="v">
      <t c="6" si="19">
        <n x="29"/>
        <n x="49" s="1"/>
        <n x="13"/>
        <n x="48"/>
        <n x="31"/>
        <n x="0"/>
      </t>
    </mdx>
    <mdx n="47" f="v">
      <t c="6" si="19">
        <n x="29"/>
        <n x="49" s="1"/>
        <n x="12"/>
        <n x="48"/>
        <n x="30"/>
        <n x="3"/>
      </t>
    </mdx>
    <mdx n="47" f="v">
      <t c="6" si="19">
        <n x="29"/>
        <n x="49" s="1"/>
        <n x="11"/>
        <n x="48"/>
        <n x="34"/>
        <n x="3"/>
      </t>
    </mdx>
    <mdx n="47" f="v">
      <t c="6" si="19">
        <n x="29"/>
        <n x="49" s="1"/>
        <n x="15"/>
        <n x="48"/>
        <n x="33"/>
        <n x="6"/>
      </t>
    </mdx>
    <mdx n="47" f="v">
      <t c="6" si="19">
        <n x="29"/>
        <n x="49" s="1"/>
        <n x="1"/>
        <n x="48"/>
        <n x="32"/>
        <n x="6"/>
      </t>
    </mdx>
    <mdx n="47" f="v">
      <t c="6" si="19">
        <n x="29"/>
        <n x="49" s="1"/>
        <n x="14"/>
        <n x="48"/>
        <n x="34"/>
        <n x="7"/>
      </t>
    </mdx>
    <mdx n="47" f="v">
      <t c="6" si="19">
        <n x="29"/>
        <n x="49" s="1"/>
        <n x="2"/>
        <n x="48"/>
        <n x="33"/>
        <n x="7"/>
      </t>
    </mdx>
    <mdx n="47" f="v">
      <t c="5" si="19">
        <n x="29"/>
        <n x="49" s="1"/>
        <n x="26"/>
        <n x="48"/>
        <n x="34"/>
      </t>
    </mdx>
    <mdx n="47" f="v">
      <t c="6" si="19">
        <n x="29"/>
        <n x="49" s="1"/>
        <n x="14"/>
        <n x="48"/>
        <n x="33"/>
        <n x="0"/>
      </t>
    </mdx>
    <mdx n="47" f="v">
      <t c="6" si="19">
        <n x="29"/>
        <n x="49" s="1"/>
        <n x="5"/>
        <n x="48"/>
        <n x="31"/>
        <n x="3"/>
      </t>
    </mdx>
    <mdx n="47" f="v">
      <t c="6" si="19">
        <n x="29"/>
        <n x="49" s="1"/>
        <n x="11"/>
        <n x="48"/>
        <n x="33"/>
        <n x="6"/>
      </t>
    </mdx>
    <mdx n="47" f="v">
      <t c="4" si="18">
        <n x="49" s="1"/>
        <n x="0"/>
        <n x="16"/>
        <n x="42"/>
      </t>
    </mdx>
    <mdx n="47" f="v">
      <t c="4" si="19">
        <n x="49" s="1"/>
        <n x="20"/>
        <n x="48"/>
        <n x="42"/>
      </t>
    </mdx>
    <mdx n="47" f="v">
      <t c="5" si="19">
        <n x="29"/>
        <n x="49" s="1"/>
        <n x="20"/>
        <n x="48"/>
        <n x="10"/>
      </t>
    </mdx>
    <mdx n="47" f="v">
      <t c="5" si="19">
        <n x="29"/>
        <n x="49" s="1"/>
        <n x="15"/>
        <n x="48"/>
        <n x="0"/>
      </t>
    </mdx>
    <mdx n="47" f="v">
      <t c="6" si="19">
        <n x="29"/>
        <n x="49" s="1"/>
        <n x="5"/>
        <n x="48"/>
        <n x="8"/>
        <n x="0"/>
      </t>
    </mdx>
    <mdx n="47" f="v">
      <t c="6" si="19">
        <n x="29"/>
        <n x="49" s="1"/>
        <n x="14"/>
        <n x="48"/>
        <n x="8"/>
        <n x="3"/>
      </t>
    </mdx>
    <mdx n="47" f="v">
      <t c="5" si="19">
        <n x="29"/>
        <n x="49" s="1"/>
        <n x="11"/>
        <n x="48"/>
        <n x="6"/>
      </t>
    </mdx>
    <mdx n="47" f="v">
      <t c="6" si="19">
        <n x="29"/>
        <n x="49" s="1"/>
        <n x="2"/>
        <n x="48"/>
        <n x="10"/>
        <n x="7"/>
      </t>
    </mdx>
    <mdx n="47" f="v">
      <t c="5" si="19">
        <n x="29"/>
        <n x="49" s="1"/>
        <n x="28"/>
        <n x="48"/>
        <n x="10"/>
      </t>
    </mdx>
    <mdx n="47" f="v">
      <t c="6" si="19">
        <n x="29"/>
        <n x="49" s="1"/>
        <n x="1"/>
        <n x="48"/>
        <n x="10"/>
        <n x="3"/>
      </t>
    </mdx>
    <mdx n="47" f="v">
      <t c="5" si="19">
        <n x="29"/>
        <n x="49" s="1"/>
        <n x="13"/>
        <n x="48"/>
        <n x="6"/>
      </t>
    </mdx>
    <mdx n="47" f="v">
      <t c="5" si="19">
        <n x="29"/>
        <n x="49" s="1"/>
        <n x="26"/>
        <n x="48"/>
        <n x="10"/>
      </t>
    </mdx>
    <mdx n="47" f="v">
      <t c="5" si="19">
        <n x="29"/>
        <n x="49" s="1"/>
        <n x="24"/>
        <n x="48"/>
        <n x="21"/>
      </t>
    </mdx>
    <mdx n="47" f="v">
      <t c="6" si="19">
        <n x="29"/>
        <n x="49" s="1"/>
        <n x="14"/>
        <n x="48"/>
        <n x="8"/>
        <n x="0"/>
      </t>
    </mdx>
    <mdx n="47" f="v">
      <t c="6" si="19">
        <n x="29"/>
        <n x="49" s="1"/>
        <n x="15"/>
        <n x="48"/>
        <n x="10"/>
        <n x="3"/>
      </t>
    </mdx>
    <mdx n="47" f="v">
      <t c="5" si="19">
        <n x="29"/>
        <n x="49" s="1"/>
        <n x="11"/>
        <n x="48"/>
        <n x="3"/>
      </t>
    </mdx>
    <mdx n="47" f="v">
      <t c="6" si="19">
        <n x="29"/>
        <n x="49" s="1"/>
        <n x="12"/>
        <n x="48"/>
        <n x="8"/>
        <n x="6"/>
      </t>
    </mdx>
    <mdx n="47" f="v">
      <t c="5" si="19">
        <n x="29"/>
        <n x="49" s="1"/>
        <n x="13"/>
        <n x="48"/>
        <n x="7"/>
      </t>
    </mdx>
    <mdx n="47" f="v">
      <t c="6" si="19">
        <n x="29"/>
        <n x="49" s="1"/>
        <n x="14"/>
        <n x="48"/>
        <n x="10"/>
        <n x="0"/>
      </t>
    </mdx>
    <mdx n="47" f="v">
      <t c="6" si="19">
        <n x="29"/>
        <n x="49" s="1"/>
        <n x="12"/>
        <n x="48"/>
        <n x="10"/>
        <n x="6"/>
      </t>
    </mdx>
    <mdx n="47" f="v">
      <t c="5" si="19">
        <n x="29"/>
        <n x="49" s="1"/>
        <n x="2"/>
        <n x="48"/>
        <n x="7"/>
      </t>
    </mdx>
    <mdx n="47" f="v">
      <t c="5" si="19">
        <n x="29"/>
        <n x="49" s="1"/>
        <n x="27"/>
        <n x="48"/>
        <n x="21"/>
      </t>
    </mdx>
    <mdx n="47" f="v">
      <t c="6" si="19">
        <n x="29"/>
        <n x="49" s="1"/>
        <n x="12"/>
        <n x="48"/>
        <n x="8"/>
        <n x="0"/>
      </t>
    </mdx>
    <mdx n="47" f="v">
      <t c="6" si="19">
        <n x="29"/>
        <n x="49" s="1"/>
        <n x="2"/>
        <n x="48"/>
        <n x="10"/>
        <n x="0"/>
      </t>
    </mdx>
    <mdx n="47" f="v">
      <t c="5" si="19">
        <n x="29"/>
        <n x="49" s="1"/>
        <n x="14"/>
        <n x="48"/>
        <n x="3"/>
      </t>
    </mdx>
    <mdx n="47" f="v">
      <t c="6" si="19">
        <n x="29"/>
        <n x="49" s="1"/>
        <n x="15"/>
        <n x="48"/>
        <n x="8"/>
        <n x="6"/>
      </t>
    </mdx>
    <mdx n="47" f="v">
      <t c="6" si="19">
        <n x="29"/>
        <n x="49" s="1"/>
        <n x="5"/>
        <n x="48"/>
        <n x="10"/>
        <n x="6"/>
      </t>
    </mdx>
    <mdx n="47" f="v">
      <t c="5" si="19">
        <n x="29"/>
        <n x="49" s="1"/>
        <n x="12"/>
        <n x="48"/>
        <n x="7"/>
      </t>
    </mdx>
    <mdx n="47" f="v">
      <t c="6" si="19">
        <n x="29"/>
        <n x="49" s="1"/>
        <n x="2"/>
        <n x="48"/>
        <n x="8"/>
        <n x="7"/>
      </t>
    </mdx>
    <mdx n="47" f="v">
      <t c="6" si="19">
        <n x="29"/>
        <n x="49" s="1"/>
        <n x="5"/>
        <n x="48"/>
        <n x="10"/>
        <n x="3"/>
      </t>
    </mdx>
    <mdx n="47" f="v">
      <t c="6" si="19">
        <n x="29"/>
        <n x="49" s="1"/>
        <n x="2"/>
        <n x="48"/>
        <n x="8"/>
        <n x="6"/>
      </t>
    </mdx>
    <mdx n="47" f="v">
      <t c="4" si="19">
        <n x="29"/>
        <n x="49" s="1"/>
        <n x="17"/>
        <n x="48"/>
      </t>
    </mdx>
    <mdx n="47" f="v">
      <t c="6" si="19">
        <n x="29"/>
        <n x="49" s="1"/>
        <n x="11"/>
        <n x="48"/>
        <n x="10"/>
        <n x="7"/>
      </t>
    </mdx>
    <mdx n="47" f="v">
      <t c="5" si="19">
        <n x="29"/>
        <n x="49" s="1"/>
        <n x="12"/>
        <n x="48"/>
        <n x="0"/>
      </t>
    </mdx>
    <mdx n="47" f="v">
      <t c="6" si="19">
        <n x="29"/>
        <n x="49" s="1"/>
        <n x="4"/>
        <n x="48"/>
        <n x="8"/>
        <n x="6"/>
      </t>
    </mdx>
    <mdx n="47" f="v">
      <t c="6" si="19">
        <n x="29"/>
        <n x="49" s="1"/>
        <n x="13"/>
        <n x="48"/>
        <n x="8"/>
        <n x="7"/>
      </t>
    </mdx>
    <mdx n="47" f="v">
      <t c="6" si="19">
        <n x="29"/>
        <n x="49" s="1"/>
        <n x="24"/>
        <n x="48"/>
        <n x="40"/>
        <n x="21"/>
      </t>
    </mdx>
    <mdx n="47" f="v">
      <t c="6" si="19">
        <n x="29"/>
        <n x="49" s="1"/>
        <n x="1"/>
        <n x="48"/>
        <n x="41"/>
        <n x="3"/>
      </t>
    </mdx>
    <mdx n="47" f="v">
      <t c="6" si="19">
        <n x="29"/>
        <n x="49" s="1"/>
        <n x="4"/>
        <n x="48"/>
        <n x="41"/>
        <n x="7"/>
      </t>
    </mdx>
    <mdx n="47" f="v">
      <t c="6" si="19">
        <n x="29"/>
        <n x="49" s="1"/>
        <n x="13"/>
        <n x="48"/>
        <n x="41"/>
        <n x="6"/>
      </t>
    </mdx>
    <mdx n="47" f="v">
      <t c="6" si="19">
        <n x="29"/>
        <n x="49" s="1"/>
        <n x="4"/>
        <n x="48"/>
        <n x="41"/>
        <n x="0"/>
      </t>
    </mdx>
    <mdx n="47" f="v">
      <t c="6" si="19">
        <n x="29"/>
        <n x="49" s="1"/>
        <n x="14"/>
        <n x="48"/>
        <n x="37"/>
        <n x="3"/>
      </t>
    </mdx>
    <mdx n="47" f="v">
      <t c="6" si="19">
        <n x="29"/>
        <n x="49" s="1"/>
        <n x="12"/>
        <n x="48"/>
        <n x="39"/>
        <n x="0"/>
      </t>
    </mdx>
    <mdx n="47" f="v">
      <t c="6" si="19">
        <n x="29"/>
        <n x="49" s="1"/>
        <n x="11"/>
        <n x="48"/>
        <n x="40"/>
        <n x="3"/>
      </t>
    </mdx>
    <mdx n="47" f="v">
      <t c="6" si="19">
        <n x="29"/>
        <n x="49" s="1"/>
        <n x="13"/>
        <n x="48"/>
        <n x="40"/>
        <n x="7"/>
      </t>
    </mdx>
    <mdx n="47" f="v">
      <t c="5" si="19">
        <n x="29"/>
        <n x="49" s="1"/>
        <n x="17"/>
        <n x="48"/>
        <n x="39"/>
      </t>
    </mdx>
    <mdx n="47" f="v">
      <t c="6" si="19">
        <n x="29"/>
        <n x="49" s="1"/>
        <n x="14"/>
        <n x="48"/>
        <n x="40"/>
        <n x="0"/>
      </t>
    </mdx>
    <mdx n="47" f="v">
      <t c="6" si="19">
        <n x="29"/>
        <n x="49" s="1"/>
        <n x="13"/>
        <n x="48"/>
        <n x="41"/>
        <n x="3"/>
      </t>
    </mdx>
    <mdx n="47" f="v">
      <t c="6" si="19">
        <n x="29"/>
        <n x="49" s="1"/>
        <n x="12"/>
        <n x="48"/>
        <n x="37"/>
        <n x="7"/>
      </t>
    </mdx>
    <mdx n="47" f="v">
      <t c="6" si="19">
        <n x="29"/>
        <n x="49" s="1"/>
        <n x="22"/>
        <n x="48"/>
        <n x="41"/>
        <n x="21"/>
      </t>
    </mdx>
    <mdx n="47" f="v">
      <t c="6" si="19">
        <n x="29"/>
        <n x="49" s="1"/>
        <n x="14"/>
        <n x="48"/>
        <n x="38"/>
        <n x="7"/>
      </t>
    </mdx>
    <mdx n="47" f="v">
      <t c="6" si="19">
        <n x="29"/>
        <n x="49" s="1"/>
        <n x="1"/>
        <n x="48"/>
        <n x="41"/>
        <n x="0"/>
      </t>
    </mdx>
    <mdx n="47" f="v">
      <t c="6" si="19">
        <n x="29"/>
        <n x="49" s="1"/>
        <n x="11"/>
        <n x="48"/>
        <n x="37"/>
        <n x="3"/>
      </t>
    </mdx>
    <mdx n="47" f="v">
      <t c="6" si="19">
        <n x="29"/>
        <n x="49" s="1"/>
        <n x="4"/>
        <n x="48"/>
        <n x="38"/>
        <n x="7"/>
      </t>
    </mdx>
    <mdx n="47" f="v">
      <t c="6" si="19">
        <n x="29"/>
        <n x="49" s="1"/>
        <n x="1"/>
        <n x="48"/>
        <n x="39"/>
        <n x="7"/>
      </t>
    </mdx>
    <mdx n="47" f="v">
      <t c="6" si="19">
        <n x="29"/>
        <n x="49" s="1"/>
        <n x="12"/>
        <n x="48"/>
        <n x="40"/>
        <n x="7"/>
      </t>
    </mdx>
    <mdx n="47" f="v">
      <t c="6" si="19">
        <n x="29"/>
        <n x="49" s="1"/>
        <n x="15"/>
        <n x="48"/>
        <n x="46"/>
        <n x="0"/>
      </t>
    </mdx>
    <mdx n="47" f="v">
      <t c="6" si="19">
        <n x="29"/>
        <n x="49" s="1"/>
        <n x="4"/>
        <n x="48"/>
        <n x="36"/>
        <n x="3"/>
      </t>
    </mdx>
    <mdx n="47" f="v">
      <t c="5" si="19">
        <n x="29"/>
        <n x="49" s="1"/>
        <n x="20"/>
        <n x="48"/>
        <n x="44"/>
      </t>
    </mdx>
    <mdx n="47" f="v">
      <t c="6" si="19">
        <n x="29"/>
        <n x="49" s="1"/>
        <n x="15"/>
        <n x="48"/>
        <n x="46"/>
        <n x="7"/>
      </t>
    </mdx>
    <mdx n="47" f="v">
      <t c="6" si="19">
        <n x="29"/>
        <n x="49" s="1"/>
        <n x="24"/>
        <n x="48"/>
        <n x="43"/>
        <n x="21"/>
      </t>
    </mdx>
    <mdx n="47" f="v">
      <t c="6" si="19">
        <n x="29"/>
        <n x="49" s="1"/>
        <n x="4"/>
        <n x="48"/>
        <n x="45"/>
        <n x="3"/>
      </t>
    </mdx>
    <mdx n="47" f="v">
      <t c="6" si="19">
        <n x="29"/>
        <n x="49" s="1"/>
        <n x="27"/>
        <n x="48"/>
        <n x="45"/>
        <n x="21"/>
      </t>
    </mdx>
    <mdx n="47" f="v">
      <t c="6" si="19">
        <n x="29"/>
        <n x="49" s="1"/>
        <n x="2"/>
        <n x="48"/>
        <n x="35"/>
        <n x="0"/>
      </t>
    </mdx>
    <mdx n="47" f="v">
      <t c="6" si="19">
        <n x="29"/>
        <n x="49" s="1"/>
        <n x="4"/>
        <n x="48"/>
        <n x="46"/>
        <n x="7"/>
      </t>
    </mdx>
    <mdx n="47" f="v">
      <t c="6" si="19">
        <n x="29"/>
        <n x="49" s="1"/>
        <n x="12"/>
        <n x="48"/>
        <n x="44"/>
        <n x="0"/>
      </t>
    </mdx>
    <mdx n="47" f="v">
      <t c="6" si="19">
        <n x="29"/>
        <n x="49" s="1"/>
        <n x="12"/>
        <n x="48"/>
        <n x="32"/>
        <n x="0"/>
      </t>
    </mdx>
    <mdx n="47" f="v">
      <t c="6" si="19">
        <n x="29"/>
        <n x="49" s="1"/>
        <n x="5"/>
        <n x="48"/>
        <n x="31"/>
        <n x="0"/>
      </t>
    </mdx>
    <mdx n="47" f="v">
      <t c="6" si="19">
        <n x="29"/>
        <n x="49" s="1"/>
        <n x="13"/>
        <n x="48"/>
        <n x="30"/>
        <n x="0"/>
      </t>
    </mdx>
    <mdx n="47" f="v">
      <t c="6" si="19">
        <n x="29"/>
        <n x="49" s="1"/>
        <n x="1"/>
        <n x="48"/>
        <n x="34"/>
        <n x="3"/>
      </t>
    </mdx>
    <mdx n="47" f="v">
      <t c="6" si="19">
        <n x="29"/>
        <n x="49" s="1"/>
        <n x="11"/>
        <n x="48"/>
        <n x="33"/>
        <n x="3"/>
      </t>
    </mdx>
    <mdx n="47" f="v">
      <t c="6" si="19">
        <n x="29"/>
        <n x="49" s="1"/>
        <n x="15"/>
        <n x="48"/>
        <n x="32"/>
        <n x="6"/>
      </t>
    </mdx>
    <mdx n="47" f="v">
      <t c="6" si="19">
        <n x="29"/>
        <n x="49" s="1"/>
        <n x="4"/>
        <n x="48"/>
        <n x="34"/>
        <n x="7"/>
      </t>
    </mdx>
    <mdx n="47" f="v">
      <t c="6" si="19">
        <n x="29"/>
        <n x="49" s="1"/>
        <n x="14"/>
        <n x="48"/>
        <n x="33"/>
        <n x="7"/>
      </t>
    </mdx>
    <mdx n="47" f="v">
      <t c="6" si="19">
        <n x="29"/>
        <n x="49" s="1"/>
        <n x="2"/>
        <n x="48"/>
        <n x="32"/>
        <n x="7"/>
      </t>
    </mdx>
    <mdx n="47" f="v">
      <t c="5" si="19">
        <n x="29"/>
        <n x="49" s="1"/>
        <n x="28"/>
        <n x="48"/>
        <n x="33"/>
      </t>
    </mdx>
    <mdx n="47" f="v">
      <t c="6" si="19">
        <n x="29"/>
        <n x="49" s="1"/>
        <n x="12"/>
        <n x="48"/>
        <n x="31"/>
        <n x="0"/>
      </t>
    </mdx>
    <mdx n="47" f="v">
      <t c="6" si="19">
        <n x="29"/>
        <n x="49" s="1"/>
        <n x="12"/>
        <n x="48"/>
        <n x="32"/>
        <n x="3"/>
      </t>
    </mdx>
    <mdx n="47" f="v">
      <t c="6" si="19">
        <n x="29"/>
        <n x="49" s="1"/>
        <n x="12"/>
        <n x="48"/>
        <n x="33"/>
        <n x="6"/>
      </t>
    </mdx>
    <mdx n="47" f="v">
      <t c="5" si="19">
        <n x="29"/>
        <n x="49" s="1"/>
        <n x="26"/>
        <n x="48"/>
        <n x="33"/>
      </t>
    </mdx>
    <mdx n="47" f="v">
      <t c="6" si="19">
        <n x="29"/>
        <n x="49" s="1"/>
        <n x="25"/>
        <n x="48"/>
        <n x="32"/>
        <n x="21"/>
      </t>
    </mdx>
    <mdx n="47" f="v">
      <t c="6" si="19">
        <n x="29"/>
        <n x="49" s="1"/>
        <n x="24"/>
        <n x="48"/>
        <n x="31"/>
        <n x="21"/>
      </t>
    </mdx>
    <mdx n="47" f="v">
      <t c="6" si="19">
        <n x="29"/>
        <n x="49" s="1"/>
        <n x="12"/>
        <n x="48"/>
        <n x="30"/>
        <n x="0"/>
      </t>
    </mdx>
    <mdx n="47" f="v">
      <t c="6" si="19">
        <n x="29"/>
        <n x="49" s="1"/>
        <n x="11"/>
        <n x="48"/>
        <n x="34"/>
        <n x="0"/>
      </t>
    </mdx>
    <mdx n="47" f="v">
      <t c="6" si="19">
        <n x="29"/>
        <n x="49" s="1"/>
        <n x="15"/>
        <n x="48"/>
        <n x="33"/>
        <n x="3"/>
      </t>
    </mdx>
    <mdx n="47" f="v">
      <t c="6" si="19">
        <n x="29"/>
        <n x="49" s="1"/>
        <n x="1"/>
        <n x="48"/>
        <n x="32"/>
        <n x="3"/>
      </t>
    </mdx>
    <mdx n="47" f="v">
      <t c="6" si="19">
        <n x="29"/>
        <n x="49" s="1"/>
        <n x="11"/>
        <n x="48"/>
        <n x="31"/>
        <n x="3"/>
      </t>
    </mdx>
    <mdx n="47" f="v">
      <t c="6" si="19">
        <n x="29"/>
        <n x="49" s="1"/>
        <n x="14"/>
        <n x="48"/>
        <n x="34"/>
        <n x="6"/>
      </t>
    </mdx>
    <mdx n="47" f="v">
      <t c="6" si="19">
        <n x="29"/>
        <n x="49" s="1"/>
        <n x="2"/>
        <n x="48"/>
        <n x="33"/>
        <n x="6"/>
      </t>
    </mdx>
    <mdx n="47" f="v">
      <t c="6" si="19">
        <n x="29"/>
        <n x="49" s="1"/>
        <n x="4"/>
        <n x="48"/>
        <n x="32"/>
        <n x="7"/>
      </t>
    </mdx>
    <mdx n="47" f="v">
      <t c="5" si="19">
        <n x="29"/>
        <n x="49" s="1"/>
        <n x="20"/>
        <n x="48"/>
        <n x="31"/>
      </t>
    </mdx>
    <mdx n="47" f="v">
      <t c="6" si="19">
        <n x="29"/>
        <n x="49" s="1"/>
        <n x="1"/>
        <n x="48"/>
        <n x="32"/>
        <n x="0"/>
      </t>
    </mdx>
    <mdx n="47" f="v">
      <t c="6" si="19">
        <n x="29"/>
        <n x="49" s="1"/>
        <n x="14"/>
        <n x="48"/>
        <n x="34"/>
        <n x="3"/>
      </t>
    </mdx>
    <mdx n="47" f="v">
      <t c="6" si="19">
        <n x="29"/>
        <n x="49" s="1"/>
        <n x="5"/>
        <n x="48"/>
        <n x="32"/>
        <n x="6"/>
      </t>
    </mdx>
    <mdx n="47" f="v">
      <t c="6" si="19">
        <n x="29"/>
        <n x="49" s="1"/>
        <n x="14"/>
        <n x="48"/>
        <n x="32"/>
        <n x="7"/>
      </t>
    </mdx>
    <mdx n="47" f="v">
      <t c="5" si="19">
        <n x="29"/>
        <n x="49" s="1"/>
        <n x="20"/>
        <n x="48"/>
        <n x="33"/>
      </t>
    </mdx>
    <mdx n="47" f="v">
      <t c="6" si="19">
        <n x="29"/>
        <n x="49" s="1"/>
        <n x="27"/>
        <n x="48"/>
        <n x="32"/>
        <n x="21"/>
      </t>
    </mdx>
    <mdx n="47" f="v">
      <t c="6" si="19">
        <n x="29"/>
        <n x="49" s="1"/>
        <n x="15"/>
        <n x="48"/>
        <n x="31"/>
        <n x="0"/>
      </t>
    </mdx>
    <mdx n="47" f="v">
      <t c="6" si="19">
        <n x="29"/>
        <n x="49" s="1"/>
        <n x="1"/>
        <n x="48"/>
        <n x="30"/>
        <n x="0"/>
      </t>
    </mdx>
    <mdx n="47" f="v">
      <t c="6" si="19">
        <n x="29"/>
        <n x="49" s="1"/>
        <n x="2"/>
        <n x="48"/>
        <n x="34"/>
        <n x="0"/>
      </t>
    </mdx>
    <mdx n="47" f="v">
      <t c="6" si="19">
        <n x="29"/>
        <n x="49" s="1"/>
        <n x="4"/>
        <n x="48"/>
        <n x="33"/>
        <n x="3"/>
      </t>
    </mdx>
    <mdx n="47" f="v">
      <t c="6" si="19">
        <n x="29"/>
        <n x="49" s="1"/>
        <n x="14"/>
        <n x="48"/>
        <n x="32"/>
        <n x="3"/>
      </t>
    </mdx>
    <mdx n="47" f="v">
      <t c="6" si="19">
        <n x="29"/>
        <n x="49" s="1"/>
        <n x="2"/>
        <n x="48"/>
        <n x="31"/>
        <n x="3"/>
      </t>
    </mdx>
    <mdx n="47" f="v">
      <t c="6" si="19">
        <n x="29"/>
        <n x="49" s="1"/>
        <n x="5"/>
        <n x="48"/>
        <n x="34"/>
        <n x="6"/>
      </t>
    </mdx>
    <mdx n="47" f="v">
      <t c="6" si="19">
        <n x="29"/>
        <n x="49" s="1"/>
        <n x="13"/>
        <n x="48"/>
        <n x="33"/>
        <n x="6"/>
      </t>
    </mdx>
    <mdx n="47" f="v">
      <t c="6" si="19">
        <n x="29"/>
        <n x="49" s="1"/>
        <n x="12"/>
        <n x="48"/>
        <n x="32"/>
        <n x="7"/>
      </t>
    </mdx>
    <mdx n="47" f="v">
      <t c="6" si="19">
        <n x="29"/>
        <n x="49" s="1"/>
        <n x="24"/>
        <n x="48"/>
        <n x="32"/>
        <n x="21"/>
      </t>
    </mdx>
    <mdx n="47" f="v">
      <t c="6" si="19">
        <n x="29"/>
        <n x="49" s="1"/>
        <n x="15"/>
        <n x="48"/>
        <n x="30"/>
        <n x="3"/>
      </t>
    </mdx>
    <mdx n="47" f="v">
      <t c="6" si="19">
        <n x="29"/>
        <n x="49" s="1"/>
        <n x="4"/>
        <n x="48"/>
        <n x="32"/>
        <n x="6"/>
      </t>
    </mdx>
    <mdx n="47" f="v">
      <t c="4" si="18">
        <n x="49" s="1"/>
        <n x="20"/>
        <n x="16"/>
        <n x="42"/>
      </t>
    </mdx>
    <mdx n="47" f="v">
      <t c="4" si="18">
        <n x="49" s="1"/>
        <n x="28"/>
        <n x="16"/>
        <n x="42"/>
      </t>
    </mdx>
    <mdx n="47" f="v">
      <t c="4" si="19">
        <n x="49" s="1"/>
        <n x="0"/>
        <n x="48"/>
        <n x="42"/>
      </t>
    </mdx>
    <mdx n="47" f="v">
      <t c="4" si="19">
        <n x="29"/>
        <n x="49" s="1"/>
        <n x="28"/>
        <n x="48"/>
      </t>
    </mdx>
    <mdx n="47" f="v">
      <t c="6" si="19">
        <n x="29"/>
        <n x="49" s="1"/>
        <n x="27"/>
        <n x="48"/>
        <n x="8"/>
        <n x="21"/>
      </t>
    </mdx>
    <mdx n="47" f="v">
      <t c="6" si="19">
        <n x="29"/>
        <n x="49" s="1"/>
        <n x="12"/>
        <n x="48"/>
        <n x="10"/>
        <n x="0"/>
      </t>
    </mdx>
    <mdx n="47" f="v">
      <t c="5" si="19">
        <n x="29"/>
        <n x="49" s="1"/>
        <n x="13"/>
        <n x="48"/>
        <n x="0"/>
      </t>
    </mdx>
    <mdx n="47" f="v">
      <t c="6" si="19">
        <n x="29"/>
        <n x="49" s="1"/>
        <n x="15"/>
        <n x="48"/>
        <n x="10"/>
        <n x="6"/>
      </t>
    </mdx>
    <mdx n="47" f="v">
      <t c="6" si="19">
        <n x="29"/>
        <n x="49" s="1"/>
        <n x="12"/>
        <n x="48"/>
        <n x="8"/>
        <n x="7"/>
      </t>
    </mdx>
    <mdx n="47" f="v">
      <t c="5" si="19">
        <n x="29"/>
        <n x="49" s="1"/>
        <n x="15"/>
        <n x="48"/>
        <n x="7"/>
      </t>
    </mdx>
    <mdx n="47" f="v">
      <t c="6" si="19">
        <n x="29"/>
        <n x="49" s="1"/>
        <n x="1"/>
        <n x="48"/>
        <n x="8"/>
        <n x="0"/>
      </t>
    </mdx>
    <mdx n="47" f="v">
      <t c="5" si="19">
        <n x="29"/>
        <n x="49" s="1"/>
        <n x="15"/>
        <n x="48"/>
        <n x="6"/>
      </t>
    </mdx>
    <mdx n="47" f="v">
      <t c="5" si="19">
        <n x="29"/>
        <n x="49" s="1"/>
        <n x="17"/>
        <n x="48"/>
        <n x="10"/>
      </t>
    </mdx>
    <mdx n="47" f="v">
      <t c="6" si="19">
        <n x="29"/>
        <n x="49" s="1"/>
        <n x="25"/>
        <n x="48"/>
        <n x="8"/>
        <n x="21"/>
      </t>
    </mdx>
    <mdx n="47" f="v">
      <t c="6" si="19">
        <n x="29"/>
        <n x="49" s="1"/>
        <n x="4"/>
        <n x="48"/>
        <n x="10"/>
        <n x="0"/>
      </t>
    </mdx>
    <mdx n="47" f="v">
      <t c="5" si="19">
        <n x="29"/>
        <n x="49" s="1"/>
        <n x="2"/>
        <n x="48"/>
        <n x="0"/>
      </t>
    </mdx>
    <mdx n="47" f="v">
      <t c="6" si="19">
        <n x="29"/>
        <n x="49" s="1"/>
        <n x="1"/>
        <n x="48"/>
        <n x="8"/>
        <n x="3"/>
      </t>
    </mdx>
    <mdx n="47" f="v">
      <t c="6" si="19">
        <n x="29"/>
        <n x="49" s="1"/>
        <n x="13"/>
        <n x="48"/>
        <n x="10"/>
        <n x="3"/>
      </t>
    </mdx>
    <mdx n="47" f="v">
      <t c="6" si="19">
        <n x="29"/>
        <n x="49" s="1"/>
        <n x="4"/>
        <n x="48"/>
        <n x="8"/>
        <n x="7"/>
      </t>
    </mdx>
    <mdx n="47" f="v">
      <t c="6" si="19">
        <n x="29"/>
        <n x="49" s="1"/>
        <n x="25"/>
        <n x="48"/>
        <n x="10"/>
        <n x="21"/>
      </t>
    </mdx>
    <mdx n="47" f="v">
      <t c="6" si="19">
        <n x="29"/>
        <n x="49" s="1"/>
        <n x="12"/>
        <n x="48"/>
        <n x="8"/>
        <n x="3"/>
      </t>
    </mdx>
    <mdx n="47" f="v">
      <t c="6" si="19">
        <n x="29"/>
        <n x="49" s="1"/>
        <n x="4"/>
        <n x="48"/>
        <n x="10"/>
        <n x="7"/>
      </t>
    </mdx>
    <mdx n="47" f="v">
      <t c="5" si="19">
        <n x="29"/>
        <n x="49" s="1"/>
        <n x="20"/>
        <n x="48"/>
        <n x="8"/>
      </t>
    </mdx>
    <mdx n="47" f="v">
      <t c="6" si="19">
        <n x="29"/>
        <n x="49" s="1"/>
        <n x="24"/>
        <n x="48"/>
        <n x="10"/>
        <n x="21"/>
      </t>
    </mdx>
    <mdx n="47" f="v">
      <t c="5" si="19">
        <n x="29"/>
        <n x="49" s="1"/>
        <n x="5"/>
        <n x="48"/>
        <n x="0"/>
      </t>
    </mdx>
    <mdx n="47" f="v">
      <t c="6" si="19">
        <n x="29"/>
        <n x="49" s="1"/>
        <n x="4"/>
        <n x="48"/>
        <n x="8"/>
        <n x="3"/>
      </t>
    </mdx>
    <mdx n="47" f="v">
      <t c="6" si="19">
        <n x="29"/>
        <n x="49" s="1"/>
        <n x="11"/>
        <n x="48"/>
        <n x="10"/>
        <n x="3"/>
      </t>
    </mdx>
    <mdx n="47" f="v">
      <t c="5" si="19">
        <n x="29"/>
        <n x="49" s="1"/>
        <n x="1"/>
        <n x="48"/>
        <n x="6"/>
      </t>
    </mdx>
    <mdx n="47" f="v">
      <t c="6" si="19">
        <n x="29"/>
        <n x="49" s="1"/>
        <n x="13"/>
        <n x="48"/>
        <n x="8"/>
        <n x="6"/>
      </t>
    </mdx>
    <mdx n="47" f="v">
      <t c="6" si="19">
        <n x="29"/>
        <n x="49" s="1"/>
        <n x="14"/>
        <n x="48"/>
        <n x="10"/>
        <n x="7"/>
      </t>
    </mdx>
    <mdx n="47" f="v">
      <t c="6" si="19">
        <n x="29"/>
        <n x="49" s="1"/>
        <n x="15"/>
        <n x="48"/>
        <n x="8"/>
        <n x="3"/>
      </t>
    </mdx>
    <mdx n="47" f="v">
      <t c="5" si="19">
        <n x="29"/>
        <n x="49" s="1"/>
        <n x="12"/>
        <n x="48"/>
        <n x="6"/>
      </t>
    </mdx>
    <mdx n="47" f="v">
      <t c="6" si="19">
        <n x="29"/>
        <n x="49" s="1"/>
        <n x="1"/>
        <n x="48"/>
        <n x="10"/>
        <n x="7"/>
      </t>
    </mdx>
    <mdx n="47" f="v">
      <t c="6" si="19">
        <n x="29"/>
        <n x="49" s="1"/>
        <n x="2"/>
        <n x="48"/>
        <n x="10"/>
        <n x="6"/>
      </t>
    </mdx>
    <mdx n="47" f="v">
      <t c="4" si="19">
        <n x="29"/>
        <n x="49" s="1"/>
        <n x="20"/>
        <n x="48"/>
      </t>
    </mdx>
    <mdx n="47" f="v">
      <t c="5" si="19">
        <n x="29"/>
        <n x="49" s="1"/>
        <n x="4"/>
        <n x="48"/>
        <n x="3"/>
      </t>
    </mdx>
    <mdx n="47" f="v">
      <t c="6" si="19">
        <n x="29"/>
        <n x="49" s="1"/>
        <n x="15"/>
        <n x="48"/>
        <n x="8"/>
        <n x="7"/>
      </t>
    </mdx>
    <mdx n="47" f="v">
      <t c="6" si="19">
        <n x="29"/>
        <n x="49" s="1"/>
        <n x="5"/>
        <n x="48"/>
        <n x="38"/>
        <n x="0"/>
      </t>
    </mdx>
    <mdx n="47" f="v">
      <t c="6" si="19">
        <n x="29"/>
        <n x="49" s="1"/>
        <n x="15"/>
        <n x="48"/>
        <n x="39"/>
        <n x="6"/>
      </t>
    </mdx>
    <mdx n="47" f="v">
      <t c="6" si="19">
        <n x="29"/>
        <n x="49" s="1"/>
        <n x="11"/>
        <n x="48"/>
        <n x="37"/>
        <n x="0"/>
      </t>
    </mdx>
    <mdx n="47" f="v">
      <t c="5" si="19">
        <n x="29"/>
        <n x="49" s="1"/>
        <n x="20"/>
        <n x="48"/>
        <n x="38"/>
      </t>
    </mdx>
    <mdx n="47" f="v">
      <t c="6" si="19">
        <n x="29"/>
        <n x="49" s="1"/>
        <n x="2"/>
        <n x="48"/>
        <n x="39"/>
        <n x="0"/>
      </t>
    </mdx>
    <mdx n="47" f="v">
      <t c="5" si="19">
        <n x="29"/>
        <n x="49" s="1"/>
        <n x="20"/>
        <n x="48"/>
        <n x="37"/>
      </t>
    </mdx>
    <mdx n="47" f="v">
      <t c="6" si="19">
        <n x="29"/>
        <n x="49" s="1"/>
        <n x="24"/>
        <n x="48"/>
        <n x="37"/>
        <n x="21"/>
      </t>
    </mdx>
    <mdx n="47" f="v">
      <t c="6" si="19">
        <n x="29"/>
        <n x="49" s="1"/>
        <n x="2"/>
        <n x="48"/>
        <n x="39"/>
        <n x="6"/>
      </t>
    </mdx>
    <mdx n="47" f="v">
      <t c="6" si="19">
        <n x="29"/>
        <n x="49" s="1"/>
        <n x="15"/>
        <n x="48"/>
        <n x="41"/>
        <n x="6"/>
      </t>
    </mdx>
    <mdx n="47" f="v">
      <t c="6" si="19">
        <n x="29"/>
        <n x="49" s="1"/>
        <n x="13"/>
        <n x="48"/>
        <n x="46"/>
        <n x="0"/>
      </t>
    </mdx>
    <mdx n="47" f="v">
      <t c="6" si="19">
        <n x="29"/>
        <n x="49" s="1"/>
        <n x="25"/>
        <n x="48"/>
        <n x="35"/>
        <n x="21"/>
      </t>
    </mdx>
    <mdx n="47" f="v">
      <t c="6" si="19">
        <n x="29"/>
        <n x="49" s="1"/>
        <n x="1"/>
        <n x="48"/>
        <n x="44"/>
        <n x="3"/>
      </t>
    </mdx>
    <mdx n="47" f="v">
      <t c="6" si="19">
        <n x="29"/>
        <n x="49" s="1"/>
        <n x="5"/>
        <n x="48"/>
        <n x="45"/>
        <n x="0"/>
      </t>
    </mdx>
    <mdx n="47" f="v">
      <t c="5" si="19">
        <n x="29"/>
        <n x="49" s="1"/>
        <n x="26"/>
        <n x="48"/>
        <n x="36"/>
      </t>
    </mdx>
    <mdx n="47" f="v">
      <t c="6" si="19">
        <n x="29"/>
        <n x="49" s="1"/>
        <n x="15"/>
        <n x="48"/>
        <n x="34"/>
        <n x="0"/>
      </t>
    </mdx>
    <mdx n="47" f="v">
      <t c="6" si="19">
        <n x="29"/>
        <n x="49" s="1"/>
        <n x="13"/>
        <n x="48"/>
        <n x="34"/>
        <n x="0"/>
      </t>
    </mdx>
    <mdx n="47" f="v">
      <t c="6" si="19">
        <n x="29"/>
        <n x="49" s="1"/>
        <n x="5"/>
        <n x="48"/>
        <n x="32"/>
        <n x="3"/>
      </t>
    </mdx>
    <mdx n="47" f="v">
      <t c="6" si="19">
        <n x="29"/>
        <n x="49" s="1"/>
        <n x="15"/>
        <n x="48"/>
        <n x="33"/>
        <n x="7"/>
      </t>
    </mdx>
    <mdx n="47" f="v">
      <t c="6" si="19">
        <n x="29"/>
        <n x="49" s="1"/>
        <n x="15"/>
        <n x="48"/>
        <n x="33"/>
        <n x="0"/>
      </t>
    </mdx>
    <mdx n="47" f="v">
      <t c="6" si="19">
        <n x="29"/>
        <n x="49" s="1"/>
        <n x="13"/>
        <n x="48"/>
        <n x="30"/>
        <n x="3"/>
      </t>
    </mdx>
    <mdx n="47" f="v">
      <t c="5" si="19">
        <n x="29"/>
        <n x="49" s="1"/>
        <n x="28"/>
        <n x="48"/>
        <n x="32"/>
      </t>
    </mdx>
    <mdx n="47" f="v">
      <t c="6" si="19">
        <n x="29"/>
        <n x="49" s="1"/>
        <n x="22"/>
        <n x="48"/>
        <n x="30"/>
        <n x="21"/>
      </t>
    </mdx>
    <mdx n="47" f="v">
      <t c="6" si="19">
        <n x="29"/>
        <n x="49" s="1"/>
        <n x="5"/>
        <n x="48"/>
        <n x="33"/>
        <n x="0"/>
      </t>
    </mdx>
    <mdx n="47" f="v">
      <t c="6" si="19">
        <n x="29"/>
        <n x="49" s="1"/>
        <n x="12"/>
        <n x="48"/>
        <n x="31"/>
        <n x="3"/>
      </t>
    </mdx>
    <mdx n="47" f="v">
      <t c="6" si="19">
        <n x="29"/>
        <n x="49" s="1"/>
        <n x="15"/>
        <n x="48"/>
        <n x="34"/>
        <n x="6"/>
      </t>
    </mdx>
    <mdx n="47" f="v">
      <t c="6" si="19">
        <n x="29"/>
        <n x="49" s="1"/>
        <n x="11"/>
        <n x="48"/>
        <n x="32"/>
        <n x="6"/>
      </t>
    </mdx>
    <mdx n="47" f="v">
      <t c="5" si="19">
        <n x="29"/>
        <n x="49" s="1"/>
        <n x="26"/>
        <n x="48"/>
        <n x="30"/>
      </t>
    </mdx>
    <mdx n="47" f="v">
      <t c="6" si="19">
        <n x="29"/>
        <n x="49" s="1"/>
        <n x="4"/>
        <n x="48"/>
        <n x="31"/>
        <n x="3"/>
      </t>
    </mdx>
    <mdx n="47" f="v">
      <t c="6" si="19">
        <n x="29"/>
        <n x="49" s="1"/>
        <n x="12"/>
        <n x="48"/>
        <n x="34"/>
        <n x="7"/>
      </t>
    </mdx>
    <mdx n="47" f="v">
      <t c="6" si="19">
        <n x="29"/>
        <n x="49" s="1"/>
        <n x="25"/>
        <n x="48"/>
        <n x="31"/>
        <n x="21"/>
      </t>
    </mdx>
    <mdx n="47" f="v">
      <t c="6" si="19">
        <n x="29"/>
        <n x="49" s="1"/>
        <n x="1"/>
        <n x="48"/>
        <n x="34"/>
        <n x="0"/>
      </t>
    </mdx>
    <mdx n="47" f="v">
      <t c="6" si="19">
        <n x="29"/>
        <n x="49" s="1"/>
        <n x="15"/>
        <n x="48"/>
        <n x="32"/>
        <n x="3"/>
      </t>
    </mdx>
    <mdx n="47" f="v">
      <t c="6" si="19">
        <n x="29"/>
        <n x="49" s="1"/>
        <n x="11"/>
        <n x="48"/>
        <n x="30"/>
        <n x="3"/>
      </t>
    </mdx>
    <mdx n="47" f="v">
      <t c="6" si="19">
        <n x="29"/>
        <n x="49" s="1"/>
        <n x="14"/>
        <n x="48"/>
        <n x="33"/>
        <n x="6"/>
      </t>
    </mdx>
    <mdx n="47" f="v">
      <t c="6" si="19">
        <n x="29"/>
        <n x="49" s="1"/>
        <n x="13"/>
        <n x="48"/>
        <n x="34"/>
        <n x="7"/>
      </t>
    </mdx>
    <mdx n="47" f="v">
      <t c="6" si="19">
        <n x="29"/>
        <n x="49" s="1"/>
        <n x="11"/>
        <n x="48"/>
        <n x="31"/>
        <n x="0"/>
      </t>
    </mdx>
    <mdx n="47" f="v">
      <t c="4" si="18">
        <n x="49" s="1"/>
        <n x="3"/>
        <n x="16"/>
        <n x="42"/>
      </t>
    </mdx>
    <mdx n="47" f="v">
      <t c="6" si="19">
        <n x="29"/>
        <n x="49" s="1"/>
        <n x="22"/>
        <n x="48"/>
        <n x="10"/>
        <n x="21"/>
      </t>
    </mdx>
    <mdx n="47" f="v">
      <t c="6" si="19">
        <n x="29"/>
        <n x="49" s="1"/>
        <n x="4"/>
        <n x="48"/>
        <n x="10"/>
        <n x="3"/>
      </t>
    </mdx>
    <mdx n="47" f="v">
      <t c="6" si="19">
        <n x="29"/>
        <n x="49" s="1"/>
        <n x="11"/>
        <n x="48"/>
        <n x="8"/>
        <n x="7"/>
      </t>
    </mdx>
    <mdx n="47" f="v">
      <t c="5" si="19">
        <n x="29"/>
        <n x="49" s="1"/>
        <n x="11"/>
        <n x="48"/>
        <n x="0"/>
      </t>
    </mdx>
    <mdx n="47" f="v">
      <t c="5" si="19">
        <n x="29"/>
        <n x="49" s="1"/>
        <n x="28"/>
        <n x="48"/>
        <n x="8"/>
      </t>
    </mdx>
    <mdx n="47" f="v">
      <t c="5" si="19">
        <n x="29"/>
        <n x="49" s="1"/>
        <n x="1"/>
        <n x="48"/>
        <n x="0"/>
      </t>
    </mdx>
    <mdx n="47" f="v">
      <t c="6" si="19">
        <n x="29"/>
        <n x="49" s="1"/>
        <n x="14"/>
        <n x="48"/>
        <n x="10"/>
        <n x="3"/>
      </t>
    </mdx>
    <mdx n="47" f="v">
      <t c="6" si="19">
        <n x="29"/>
        <n x="49" s="1"/>
        <n x="5"/>
        <n x="48"/>
        <n x="8"/>
        <n x="7"/>
      </t>
    </mdx>
    <mdx n="47" f="v">
      <t c="5" si="19">
        <n x="29"/>
        <n x="49" s="1"/>
        <n x="5"/>
        <n x="48"/>
        <n x="3"/>
      </t>
    </mdx>
    <mdx n="47" f="v">
      <t c="6" si="19">
        <n x="29"/>
        <n x="49" s="1"/>
        <n x="23"/>
        <n x="48"/>
        <n x="10"/>
        <n x="21"/>
      </t>
    </mdx>
    <mdx n="47" f="v">
      <t c="6" si="19">
        <n x="29"/>
        <n x="49" s="1"/>
        <n x="11"/>
        <n x="48"/>
        <n x="8"/>
        <n x="0"/>
      </t>
    </mdx>
    <mdx n="47" f="v">
      <t c="5" si="19">
        <n x="29"/>
        <n x="49" s="1"/>
        <n x="13"/>
        <n x="48"/>
        <n x="3"/>
      </t>
    </mdx>
    <mdx n="47" f="v">
      <t c="6" si="19">
        <n x="29"/>
        <n x="49" s="1"/>
        <n x="15"/>
        <n x="48"/>
        <n x="10"/>
        <n x="7"/>
      </t>
    </mdx>
    <mdx n="47" f="v">
      <t c="5" si="19">
        <n x="29"/>
        <n x="49" s="1"/>
        <n x="1"/>
        <n x="48"/>
        <n x="3"/>
      </t>
    </mdx>
    <mdx n="47" f="v">
      <t c="5" si="19">
        <n x="29"/>
        <n x="49" s="1"/>
        <n x="5"/>
        <n x="48"/>
        <n x="7"/>
      </t>
    </mdx>
    <mdx n="47" f="v">
      <t c="6" si="19">
        <n x="29"/>
        <n x="49" s="1"/>
        <n x="24"/>
        <n x="48"/>
        <n x="8"/>
        <n x="21"/>
      </t>
    </mdx>
    <mdx n="47" f="v">
      <t c="5" si="19">
        <n x="29"/>
        <n x="49" s="1"/>
        <n x="1"/>
        <n x="48"/>
        <n x="7"/>
      </t>
    </mdx>
    <mdx n="47" f="v">
      <t c="6" si="19">
        <n x="29"/>
        <n x="49" s="1"/>
        <n x="13"/>
        <n x="48"/>
        <n x="46"/>
        <n x="7"/>
      </t>
    </mdx>
    <mdx n="47" f="v">
      <t c="6" si="19">
        <n x="29"/>
        <n x="49" s="1"/>
        <n x="12"/>
        <n x="48"/>
        <n x="40"/>
        <n x="6"/>
      </t>
    </mdx>
    <mdx n="47" f="v">
      <t c="6" si="19">
        <n x="29"/>
        <n x="49" s="1"/>
        <n x="1"/>
        <n x="48"/>
        <n x="38"/>
        <n x="0"/>
      </t>
    </mdx>
    <mdx n="47" f="v">
      <t c="6" si="19">
        <n x="29"/>
        <n x="49" s="1"/>
        <n x="11"/>
        <n x="48"/>
        <n x="40"/>
        <n x="0"/>
      </t>
    </mdx>
    <mdx n="47" f="v">
      <t c="6" si="19">
        <n x="29"/>
        <n x="49" s="1"/>
        <n x="14"/>
        <n x="48"/>
        <n x="37"/>
        <n x="7"/>
      </t>
    </mdx>
    <mdx n="47" f="v">
      <t c="5" si="19">
        <n x="29"/>
        <n x="49" s="1"/>
        <n x="28"/>
        <n x="48"/>
        <n x="46"/>
      </t>
    </mdx>
    <mdx n="47" f="v">
      <t c="6" si="19">
        <n x="29"/>
        <n x="49" s="1"/>
        <n x="14"/>
        <n x="48"/>
        <n x="44"/>
        <n x="3"/>
      </t>
    </mdx>
    <mdx n="47" f="v">
      <t c="6" si="19">
        <n x="29"/>
        <n x="49" s="1"/>
        <n x="15"/>
        <n x="48"/>
        <n x="44"/>
        <n x="0"/>
      </t>
    </mdx>
    <mdx n="47" f="v">
      <t c="6" si="19">
        <n x="29"/>
        <n x="49" s="1"/>
        <n x="12"/>
        <n x="48"/>
        <n x="45"/>
        <n x="0"/>
      </t>
    </mdx>
    <mdx n="47" f="v">
      <t c="6" si="19">
        <n x="29"/>
        <n x="49" s="1"/>
        <n x="4"/>
        <n x="48"/>
        <n x="43"/>
        <n x="3"/>
      </t>
    </mdx>
    <mdx n="47" f="v">
      <t c="6" si="19">
        <n x="29"/>
        <n x="49" s="1"/>
        <n x="15"/>
        <n x="48"/>
        <n x="36"/>
        <n x="3"/>
      </t>
    </mdx>
    <mdx n="47" f="v">
      <t c="6" si="19">
        <n x="29"/>
        <n x="49" s="1"/>
        <n x="1"/>
        <n x="48"/>
        <n x="33"/>
        <n x="0"/>
      </t>
    </mdx>
    <mdx n="47" f="v">
      <t c="6" si="19">
        <n x="29"/>
        <n x="49" s="1"/>
        <n x="15"/>
        <n x="48"/>
        <n x="31"/>
        <n x="3"/>
      </t>
    </mdx>
    <mdx n="47" f="v">
      <t c="6" si="19">
        <n x="29"/>
        <n x="49" s="1"/>
        <n x="2"/>
        <n x="48"/>
        <n x="34"/>
        <n x="3"/>
      </t>
    </mdx>
    <mdx n="47" f="v">
      <t c="6" si="19">
        <n x="29"/>
        <n x="49" s="1"/>
        <n x="14"/>
        <n x="48"/>
        <n x="32"/>
        <n x="6"/>
      </t>
    </mdx>
    <mdx n="47" f="v">
      <t c="6" si="19">
        <n x="29"/>
        <n x="49" s="1"/>
        <n x="13"/>
        <n x="48"/>
        <n x="33"/>
        <n x="7"/>
      </t>
    </mdx>
    <mdx n="47" f="v">
      <t c="6" si="19">
        <n x="29"/>
        <n x="49" s="1"/>
        <n x="5"/>
        <n x="48"/>
        <n x="34"/>
        <n x="0"/>
      </t>
    </mdx>
    <mdx n="47" f="v">
      <t c="5" si="19">
        <n x="29"/>
        <n x="49" s="1"/>
        <n x="20"/>
        <n x="48"/>
        <n x="34"/>
      </t>
    </mdx>
    <mdx n="47" f="v">
      <t c="6" si="19">
        <n x="29"/>
        <n x="49" s="1"/>
        <n x="15"/>
        <n x="48"/>
        <n x="32"/>
        <n x="0"/>
      </t>
    </mdx>
    <mdx n="47" f="v">
      <t c="6" si="19">
        <n x="29"/>
        <n x="49" s="1"/>
        <n x="11"/>
        <n x="48"/>
        <n x="30"/>
        <n x="0"/>
      </t>
    </mdx>
    <mdx n="47" f="v">
      <t c="6" si="19">
        <n x="29"/>
        <n x="49" s="1"/>
        <n x="14"/>
        <n x="48"/>
        <n x="33"/>
        <n x="3"/>
      </t>
    </mdx>
    <mdx n="47" f="v">
      <t c="6" si="19">
        <n x="29"/>
        <n x="49" s="1"/>
        <n x="13"/>
        <n x="48"/>
        <n x="34"/>
        <n x="6"/>
      </t>
    </mdx>
    <mdx n="47" f="v">
      <t c="6" si="19">
        <n x="29"/>
        <n x="49" s="1"/>
        <n x="5"/>
        <n x="48"/>
        <n x="32"/>
        <n x="7"/>
      </t>
    </mdx>
    <mdx n="47" f="v">
      <t c="6" si="19">
        <n x="29"/>
        <n x="49" s="1"/>
        <n x="25"/>
        <n x="48"/>
        <n x="33"/>
        <n x="21"/>
      </t>
    </mdx>
    <mdx n="47" f="v">
      <t c="6" si="19">
        <n x="29"/>
        <n x="49" s="1"/>
        <n x="2"/>
        <n x="48"/>
        <n x="33"/>
        <n x="3"/>
      </t>
    </mdx>
    <mdx n="47" f="v">
      <t c="6" si="19">
        <n x="29"/>
        <n x="49" s="1"/>
        <n x="22"/>
        <n x="48"/>
        <n x="33"/>
        <n x="21"/>
      </t>
    </mdx>
    <mdx n="47" f="v">
      <t c="6" si="19">
        <n x="29"/>
        <n x="49" s="1"/>
        <n x="14"/>
        <n x="48"/>
        <n x="31"/>
        <n x="0"/>
      </t>
    </mdx>
    <mdx n="47" f="v">
      <t c="6" si="19">
        <n x="29"/>
        <n x="49" s="1"/>
        <n x="12"/>
        <n x="48"/>
        <n x="34"/>
        <n x="3"/>
      </t>
    </mdx>
    <mdx n="47" f="v">
      <t c="6" si="19">
        <n x="29"/>
        <n x="49" s="1"/>
        <n x="13"/>
        <n x="48"/>
        <n x="32"/>
        <n x="3"/>
      </t>
    </mdx>
    <mdx n="47" f="v">
      <t c="6" si="19">
        <n x="29"/>
        <n x="49" s="1"/>
        <n x="1"/>
        <n x="48"/>
        <n x="33"/>
        <n x="7"/>
      </t>
    </mdx>
    <mdx n="47" f="v">
      <t c="5" si="19">
        <n x="29"/>
        <n x="49" s="1"/>
        <n x="17"/>
        <n x="48"/>
        <n x="31"/>
      </t>
    </mdx>
    <mdx n="47" f="v">
      <t c="6" si="19">
        <n x="29"/>
        <n x="49" s="1"/>
        <n x="1"/>
        <n x="48"/>
        <n x="33"/>
        <n x="3"/>
      </t>
    </mdx>
    <mdx n="47" f="v">
      <t c="6" si="19">
        <n x="29"/>
        <n x="49" s="1"/>
        <n x="5"/>
        <n x="48"/>
        <n x="33"/>
        <n x="7"/>
      </t>
    </mdx>
    <mdx n="47" f="v">
      <t c="4" si="19">
        <n x="49" s="1"/>
        <n x="28"/>
        <n x="48"/>
        <n x="42"/>
      </t>
    </mdx>
    <mdx n="47" f="v">
      <t c="6" si="19">
        <n x="29"/>
        <n x="49" s="1"/>
        <n x="4"/>
        <n x="48"/>
        <n x="8"/>
        <n x="0"/>
      </t>
    </mdx>
    <mdx n="47" f="v">
      <t c="5" si="19">
        <n x="29"/>
        <n x="49" s="1"/>
        <n x="2"/>
        <n x="48"/>
        <n x="3"/>
      </t>
    </mdx>
    <mdx n="47" f="v">
      <t c="6" si="19">
        <n x="29"/>
        <n x="49" s="1"/>
        <n x="1"/>
        <n x="48"/>
        <n x="10"/>
        <n x="6"/>
      </t>
    </mdx>
    <mdx n="47" f="v">
      <t c="6" si="19">
        <n x="29"/>
        <n x="49" s="1"/>
        <n x="11"/>
        <n x="48"/>
        <n x="8"/>
        <n x="3"/>
      </t>
    </mdx>
    <mdx n="47" f="v">
      <t c="5" si="19">
        <n x="29"/>
        <n x="49" s="1"/>
        <n x="23"/>
        <n x="48"/>
        <n x="21"/>
      </t>
    </mdx>
    <mdx n="47" f="v">
      <t c="6" si="19">
        <n x="29"/>
        <n x="49" s="1"/>
        <n x="5"/>
        <n x="48"/>
        <n x="10"/>
        <n x="0"/>
      </t>
    </mdx>
    <mdx n="47" f="v">
      <t c="6" si="19">
        <n x="29"/>
        <n x="49" s="1"/>
        <n x="2"/>
        <n x="48"/>
        <n x="8"/>
        <n x="3"/>
      </t>
    </mdx>
    <mdx n="47" f="v">
      <t c="6" si="19">
        <n x="29"/>
        <n x="49" s="1"/>
        <n x="23"/>
        <n x="48"/>
        <n x="8"/>
        <n x="21"/>
      </t>
    </mdx>
    <mdx n="47" f="v">
      <t c="6" si="19">
        <n x="29"/>
        <n x="49" s="1"/>
        <n x="11"/>
        <n x="48"/>
        <n x="10"/>
        <n x="6"/>
      </t>
    </mdx>
    <mdx n="47" f="v">
      <t c="6" si="19">
        <n x="29"/>
        <n x="49" s="1"/>
        <n x="22"/>
        <n x="48"/>
        <n x="8"/>
        <n x="21"/>
      </t>
    </mdx>
    <mdx n="47" f="v">
      <t c="5" si="19">
        <n x="29"/>
        <n x="49" s="1"/>
        <n x="15"/>
        <n x="48"/>
        <n x="3"/>
      </t>
    </mdx>
    <mdx n="47" f="v">
      <t c="6" si="19">
        <n x="29"/>
        <n x="49" s="1"/>
        <n x="4"/>
        <n x="48"/>
        <n x="10"/>
        <n x="6"/>
      </t>
    </mdx>
    <mdx n="47" f="v">
      <t c="6" si="19">
        <n x="29"/>
        <n x="49" s="1"/>
        <n x="1"/>
        <n x="48"/>
        <n x="8"/>
        <n x="7"/>
      </t>
    </mdx>
    <mdx n="47" f="v">
      <t c="6" si="19">
        <n x="29"/>
        <n x="49" s="1"/>
        <n x="13"/>
        <n x="48"/>
        <n x="8"/>
        <n x="3"/>
      </t>
    </mdx>
    <mdx n="47" f="v">
      <t c="5" si="19">
        <n x="29"/>
        <n x="49" s="1"/>
        <n x="5"/>
        <n x="48"/>
        <n x="6"/>
      </t>
    </mdx>
    <mdx n="47" f="v">
      <t c="6" si="19">
        <n x="29"/>
        <n x="49" s="1"/>
        <n x="2"/>
        <n x="48"/>
        <n x="8"/>
        <n x="0"/>
      </t>
    </mdx>
    <mdx n="47" f="v">
      <t c="6" si="19">
        <n x="29"/>
        <n x="49" s="1"/>
        <n x="13"/>
        <n x="48"/>
        <n x="38"/>
        <n x="6"/>
      </t>
    </mdx>
    <mdx n="47" f="v">
      <t c="6" si="19">
        <n x="29"/>
        <n x="49" s="1"/>
        <n x="1"/>
        <n x="48"/>
        <n x="40"/>
        <n x="6"/>
      </t>
    </mdx>
    <mdx n="47" f="v">
      <t c="6" si="19">
        <n x="29"/>
        <n x="49" s="1"/>
        <n x="1"/>
        <n x="48"/>
        <n x="38"/>
        <n x="3"/>
      </t>
    </mdx>
    <mdx n="47" f="v">
      <t c="6" si="19">
        <n x="29"/>
        <n x="49" s="1"/>
        <n x="11"/>
        <n x="48"/>
        <n x="41"/>
        <n x="6"/>
      </t>
    </mdx>
    <mdx n="47" f="v">
      <t c="6" si="19">
        <n x="29"/>
        <n x="49" s="1"/>
        <n x="27"/>
        <n x="48"/>
        <n x="44"/>
        <n x="21"/>
      </t>
    </mdx>
    <mdx n="47" f="v">
      <t c="6" si="19">
        <n x="29"/>
        <n x="49" s="1"/>
        <n x="4"/>
        <n x="48"/>
        <n x="46"/>
        <n x="6"/>
      </t>
    </mdx>
    <mdx n="47" f="v">
      <t c="6" si="19">
        <n x="29"/>
        <n x="49" s="1"/>
        <n x="2"/>
        <n x="48"/>
        <n x="43"/>
        <n x="0"/>
      </t>
    </mdx>
    <mdx n="47" f="v">
      <t c="5" si="19">
        <n x="29"/>
        <n x="49" s="1"/>
        <n x="20"/>
        <n x="48"/>
        <n x="43"/>
      </t>
    </mdx>
    <mdx n="47" f="v">
      <t c="6" si="19">
        <n x="29"/>
        <n x="49" s="1"/>
        <n x="11"/>
        <n x="48"/>
        <n x="35"/>
        <n x="3"/>
      </t>
    </mdx>
    <mdx n="47" f="v">
      <t c="6" si="19">
        <n x="29"/>
        <n x="49" s="1"/>
        <n x="14"/>
        <n x="48"/>
        <n x="30"/>
        <n x="0"/>
      </t>
    </mdx>
    <mdx n="47" f="v">
      <t c="6" si="19">
        <n x="29"/>
        <n x="49" s="1"/>
        <n x="12"/>
        <n x="48"/>
        <n x="33"/>
        <n x="3"/>
      </t>
    </mdx>
    <mdx n="47" f="v">
      <t c="6" si="19">
        <n x="29"/>
        <n x="49" s="1"/>
        <n x="13"/>
        <n x="48"/>
        <n x="31"/>
        <n x="3"/>
      </t>
    </mdx>
    <mdx n="47" f="v">
      <t c="6" si="19">
        <n x="29"/>
        <n x="49" s="1"/>
        <n x="11"/>
        <n x="48"/>
        <n x="34"/>
        <n x="6"/>
      </t>
    </mdx>
    <mdx n="47" f="v">
      <t c="6" si="19">
        <n x="29"/>
        <n x="49" s="1"/>
        <n x="1"/>
        <n x="48"/>
        <n x="32"/>
        <n x="7"/>
      </t>
    </mdx>
    <mdx n="47" f="v">
      <t c="5" si="19">
        <n x="29"/>
        <n x="49" s="1"/>
        <n x="17"/>
        <n x="48"/>
        <n x="30"/>
      </t>
    </mdx>
    <mdx n="47" f="v">
      <t c="6" si="19">
        <n x="29"/>
        <n x="49" s="1"/>
        <n x="15"/>
        <n x="48"/>
        <n x="34"/>
        <n x="3"/>
      </t>
    </mdx>
    <mdx n="47" f="v">
      <t c="6" si="19">
        <n x="29"/>
        <n x="49" s="1"/>
        <n x="15"/>
        <n x="48"/>
        <n x="32"/>
        <n x="7"/>
      </t>
    </mdx>
    <mdx n="47" f="v">
      <t c="6" si="19">
        <n x="29"/>
        <n x="49" s="1"/>
        <n x="23"/>
        <n x="48"/>
        <n x="31"/>
        <n x="21"/>
      </t>
    </mdx>
    <mdx n="47" f="v">
      <t c="6" si="19">
        <n x="29"/>
        <n x="49" s="1"/>
        <n x="12"/>
        <n x="48"/>
        <n x="34"/>
        <n x="0"/>
      </t>
    </mdx>
    <mdx n="47" f="v">
      <t c="6" si="19">
        <n x="29"/>
        <n x="49" s="1"/>
        <n x="13"/>
        <n x="48"/>
        <n x="32"/>
        <n x="0"/>
      </t>
    </mdx>
    <mdx n="47" f="v">
      <t c="6" si="19">
        <n x="29"/>
        <n x="49" s="1"/>
        <n x="5"/>
        <n x="48"/>
        <n x="30"/>
        <n x="3"/>
      </t>
    </mdx>
    <mdx n="47" f="v">
      <t c="6" si="19">
        <n x="29"/>
        <n x="49" s="1"/>
        <n x="1"/>
        <n x="48"/>
        <n x="33"/>
        <n x="6"/>
      </t>
    </mdx>
    <mdx n="47" f="v">
      <t c="6" si="19">
        <n x="29"/>
        <n x="49" s="1"/>
        <n x="2"/>
        <n x="48"/>
        <n x="34"/>
        <n x="7"/>
      </t>
    </mdx>
    <mdx n="47" f="v">
      <t c="6" si="19">
        <n x="29"/>
        <n x="49" s="1"/>
        <n x="4"/>
        <n x="48"/>
        <n x="34"/>
        <n x="0"/>
      </t>
    </mdx>
    <mdx n="47" f="v">
      <t c="6" si="19">
        <n x="29"/>
        <n x="49" s="1"/>
        <n x="1"/>
        <n x="48"/>
        <n x="34"/>
        <n x="6"/>
      </t>
    </mdx>
    <mdx n="47" f="v">
      <t c="5" si="19">
        <n x="29"/>
        <n x="49" s="1"/>
        <n x="26"/>
        <n x="48"/>
        <n x="32"/>
      </t>
    </mdx>
    <mdx n="47" f="v">
      <t c="6" si="19">
        <n x="29"/>
        <n x="49" s="1"/>
        <n x="24"/>
        <n x="48"/>
        <n x="30"/>
        <n x="21"/>
      </t>
    </mdx>
    <mdx n="47" f="v">
      <t c="6" si="19">
        <n x="29"/>
        <n x="49" s="1"/>
        <n x="11"/>
        <n x="48"/>
        <n x="33"/>
        <n x="0"/>
      </t>
    </mdx>
    <mdx n="47" f="v">
      <t c="6" si="19">
        <n x="29"/>
        <n x="49" s="1"/>
        <n x="1"/>
        <n x="48"/>
        <n x="31"/>
        <n x="3"/>
      </t>
    </mdx>
    <mdx n="47" f="v">
      <t c="6" si="19">
        <n x="29"/>
        <n x="49" s="1"/>
        <n x="4"/>
        <n x="48"/>
        <n x="34"/>
        <n x="6"/>
      </t>
    </mdx>
    <mdx n="47" f="v">
      <t c="6" si="19">
        <n x="29"/>
        <n x="49" s="1"/>
        <n x="2"/>
        <n x="48"/>
        <n x="32"/>
        <n x="6"/>
      </t>
    </mdx>
    <mdx n="47" f="v">
      <t c="6" si="19">
        <n x="29"/>
        <n x="49" s="1"/>
        <n x="27"/>
        <n x="48"/>
        <n x="34"/>
        <n x="21"/>
      </t>
    </mdx>
    <mdx n="47" f="v">
      <t c="6" si="19">
        <n x="29"/>
        <n x="49" s="1"/>
        <n x="13"/>
        <n x="48"/>
        <n x="34"/>
        <n x="3"/>
      </t>
    </mdx>
    <mdx n="47" f="v">
      <t c="5" si="19">
        <n x="29"/>
        <n x="49" s="1"/>
        <n x="17"/>
        <n x="48"/>
        <n x="33"/>
      </t>
    </mdx>
    <mdx n="47" f="v">
      <t c="4" si="19">
        <n x="49" s="1"/>
        <n x="21"/>
        <n x="48"/>
        <n x="42"/>
      </t>
    </mdx>
    <mdx n="47" f="v">
      <t c="5" si="19">
        <n x="29"/>
        <n x="49" s="1"/>
        <n x="26"/>
        <n x="48"/>
        <n x="8"/>
      </t>
    </mdx>
    <mdx n="47" f="v">
      <t c="5" si="19">
        <n x="29"/>
        <n x="49" s="1"/>
        <n x="14"/>
        <n x="48"/>
        <n x="0"/>
      </t>
    </mdx>
    <mdx n="47" f="v">
      <t c="6" si="19">
        <n x="29"/>
        <n x="49" s="1"/>
        <n x="1"/>
        <n x="48"/>
        <n x="8"/>
        <n x="6"/>
      </t>
    </mdx>
    <mdx n="47" f="v">
      <t c="5" si="19">
        <n x="29"/>
        <n x="49" s="1"/>
        <n x="14"/>
        <n x="48"/>
        <n x="7"/>
      </t>
    </mdx>
    <mdx n="47" f="v">
      <t c="6" si="19">
        <n x="29"/>
        <n x="49" s="1"/>
        <n x="5"/>
        <n x="48"/>
        <n x="8"/>
        <n x="6"/>
      </t>
    </mdx>
    <mdx n="47" f="v">
      <t c="6" si="19">
        <n x="29"/>
        <n x="49" s="1"/>
        <n x="27"/>
        <n x="48"/>
        <n x="10"/>
        <n x="21"/>
      </t>
    </mdx>
    <mdx n="47" f="v">
      <t c="6" si="19">
        <n x="29"/>
        <n x="49" s="1"/>
        <n x="13"/>
        <n x="48"/>
        <n x="8"/>
        <n x="0"/>
      </t>
    </mdx>
    <mdx n="47" f="v">
      <t c="5" si="19">
        <n x="29"/>
        <n x="49" s="1"/>
        <n x="4"/>
        <n x="48"/>
        <n x="6"/>
      </t>
    </mdx>
    <mdx n="47" f="v">
      <t c="6" si="19">
        <n x="29"/>
        <n x="49" s="1"/>
        <n x="15"/>
        <n x="48"/>
        <n x="10"/>
        <n x="0"/>
      </t>
    </mdx>
    <mdx n="47" f="v">
      <t c="6" si="19">
        <n x="29"/>
        <n x="49" s="1"/>
        <n x="14"/>
        <n x="48"/>
        <n x="8"/>
        <n x="7"/>
      </t>
    </mdx>
    <mdx n="47" f="v">
      <t c="5" si="19">
        <n x="29"/>
        <n x="49" s="1"/>
        <n x="4"/>
        <n x="48"/>
        <n x="0"/>
      </t>
    </mdx>
    <mdx n="47" f="v">
      <t c="6" si="19">
        <n x="29"/>
        <n x="49" s="1"/>
        <n x="12"/>
        <n x="48"/>
        <n x="10"/>
        <n x="3"/>
      </t>
    </mdx>
    <mdx n="47" f="v">
      <t c="6" si="19">
        <n x="29"/>
        <n x="49" s="1"/>
        <n x="14"/>
        <n x="48"/>
        <n x="8"/>
        <n x="6"/>
      </t>
    </mdx>
    <mdx n="47" f="v">
      <t c="5" si="19">
        <n x="29"/>
        <n x="49" s="1"/>
        <n x="11"/>
        <n x="48"/>
        <n x="7"/>
      </t>
    </mdx>
    <mdx n="47" f="v">
      <t c="6" si="19">
        <n x="29"/>
        <n x="49" s="1"/>
        <n x="14"/>
        <n x="48"/>
        <n x="10"/>
        <n x="6"/>
      </t>
    </mdx>
    <mdx n="47" f="v">
      <t c="6" si="19">
        <n x="29"/>
        <n x="49" s="1"/>
        <n x="12"/>
        <n x="48"/>
        <n x="10"/>
        <n x="7"/>
      </t>
    </mdx>
    <mdx n="47" f="v">
      <t c="6" si="19">
        <n x="29"/>
        <n x="49" s="1"/>
        <n x="2"/>
        <n x="48"/>
        <n x="10"/>
        <n x="3"/>
      </t>
    </mdx>
    <mdx n="47" f="v">
      <t c="6" si="19">
        <n x="29"/>
        <n x="49" s="1"/>
        <n x="11"/>
        <n x="48"/>
        <n x="41"/>
        <n x="7"/>
      </t>
    </mdx>
    <mdx n="47" f="v">
      <t c="5" si="19">
        <n x="29"/>
        <n x="49" s="1"/>
        <n x="26"/>
        <n x="48"/>
        <n x="39"/>
      </t>
    </mdx>
    <mdx n="47" f="v">
      <t c="6" si="19">
        <n x="29"/>
        <n x="49" s="1"/>
        <n x="4"/>
        <n x="48"/>
        <n x="41"/>
        <n x="6"/>
      </t>
    </mdx>
    <mdx n="47" f="v">
      <t c="5" si="19">
        <n x="29"/>
        <n x="49" s="1"/>
        <n x="17"/>
        <n x="48"/>
        <n x="41"/>
      </t>
    </mdx>
    <mdx n="47" f="v">
      <t c="6" si="19">
        <n x="29"/>
        <n x="49" s="1"/>
        <n x="12"/>
        <n x="48"/>
        <n x="36"/>
        <n x="0"/>
      </t>
    </mdx>
    <mdx n="47" f="v">
      <t c="6" si="19">
        <n x="29"/>
        <n x="49" s="1"/>
        <n x="1"/>
        <n x="48"/>
        <n x="35"/>
        <n x="3"/>
      </t>
    </mdx>
    <mdx n="47" f="v">
      <t c="6" si="19">
        <n x="29"/>
        <n x="49" s="1"/>
        <n x="27"/>
        <n x="48"/>
        <n x="36"/>
        <n x="21"/>
      </t>
    </mdx>
    <mdx n="47" f="v">
      <t c="6" si="19">
        <n x="29"/>
        <n x="49" s="1"/>
        <n x="24"/>
        <n x="48"/>
        <n x="35"/>
        <n x="21"/>
      </t>
    </mdx>
    <mdx n="47" f="v">
      <t c="6" si="19">
        <n x="29"/>
        <n x="49" s="1"/>
        <n x="1"/>
        <n x="48"/>
        <n x="31"/>
        <n x="0"/>
      </t>
    </mdx>
    <mdx n="47" f="v">
      <t c="6" si="19">
        <n x="29"/>
        <n x="49" s="1"/>
        <n x="5"/>
        <n x="48"/>
        <n x="8"/>
        <n x="3"/>
      </t>
    </mdx>
    <mdx n="47" f="v">
      <t c="6" si="19">
        <n x="29"/>
        <n x="49" s="1"/>
        <n x="4"/>
        <n x="48"/>
        <n x="33"/>
        <n x="6"/>
      </t>
    </mdx>
    <mdx n="47" f="v">
      <t c="6" si="19">
        <n x="29"/>
        <n x="49" s="1"/>
        <n x="14"/>
        <n x="48"/>
        <n x="30"/>
        <n x="3"/>
      </t>
    </mdx>
    <mdx n="47" f="v">
      <t c="6" si="19">
        <n x="29"/>
        <n x="49" s="1"/>
        <n x="4"/>
        <n x="48"/>
        <n x="34"/>
        <n x="3"/>
      </t>
    </mdx>
    <mdx n="47" f="v">
      <t c="6" si="19">
        <n x="29"/>
        <n x="49" s="1"/>
        <n x="4"/>
        <n x="48"/>
        <n x="32"/>
        <n x="0"/>
      </t>
    </mdx>
    <mdx n="47" f="v">
      <t c="6" si="19">
        <n x="29"/>
        <n x="49" s="1"/>
        <n x="15"/>
        <n x="48"/>
        <n x="34"/>
        <n x="7"/>
      </t>
    </mdx>
    <mdx n="47" f="v">
      <t c="4" si="18">
        <n x="49" s="1"/>
        <n x="21"/>
        <n x="16"/>
        <n x="42"/>
      </t>
    </mdx>
    <mdx n="47" f="v">
      <t c="5" si="19">
        <n x="29"/>
        <n x="49" s="1"/>
        <n x="25"/>
        <n x="48"/>
        <n x="21"/>
      </t>
    </mdx>
    <mdx n="47" f="v">
      <t c="6" si="19">
        <n x="29"/>
        <n x="49" s="1"/>
        <n x="5"/>
        <n x="48"/>
        <n x="10"/>
        <n x="7"/>
      </t>
    </mdx>
    <mdx n="47" f="v">
      <t c="6" si="19">
        <n x="29"/>
        <n x="49" s="1"/>
        <n x="13"/>
        <n x="48"/>
        <n x="10"/>
        <n x="0"/>
      </t>
    </mdx>
    <mdx n="47" f="v">
      <t c="5" si="19">
        <n x="29"/>
        <n x="49" s="1"/>
        <n x="2"/>
        <n x="48"/>
        <n x="6"/>
      </t>
    </mdx>
    <mdx n="47" f="v">
      <t c="5" si="19">
        <n x="29"/>
        <n x="49" s="1"/>
        <n x="14"/>
        <n x="48"/>
        <n x="6"/>
      </t>
    </mdx>
    <mdx n="47" f="v">
      <t c="5" si="19">
        <n x="29"/>
        <n x="49" s="1"/>
        <n x="26"/>
        <n x="48"/>
        <n x="31"/>
      </t>
    </mdx>
    <mdx n="47" f="v">
      <t c="6" si="19">
        <n x="29"/>
        <n x="49" s="1"/>
        <n x="11"/>
        <n x="48"/>
        <n x="34"/>
        <n x="7"/>
      </t>
    </mdx>
    <mdx n="47" f="v">
      <t c="6" si="19">
        <n x="29"/>
        <n x="49" s="1"/>
        <n x="2"/>
        <n x="48"/>
        <n x="32"/>
        <n x="3"/>
      </t>
    </mdx>
    <mdx n="47" f="v">
      <t c="6" si="19">
        <n x="29"/>
        <n x="49" s="1"/>
        <n x="5"/>
        <n x="48"/>
        <n x="30"/>
        <n x="0"/>
      </t>
    </mdx>
    <mdx n="47" f="v">
      <t c="6" si="19">
        <n x="29"/>
        <n x="49" s="1"/>
        <n x="2"/>
        <n x="48"/>
        <n x="30"/>
        <n x="0"/>
      </t>
    </mdx>
    <mdx n="47" f="v">
      <t c="6" si="19">
        <n x="29"/>
        <n x="49" s="1"/>
        <n x="11"/>
        <n x="48"/>
        <n x="32"/>
        <n x="7"/>
      </t>
    </mdx>
    <mdx n="47" f="v">
      <t c="4" si="19">
        <n x="49" s="1"/>
        <n x="3"/>
        <n x="48"/>
        <n x="42"/>
      </t>
    </mdx>
    <mdx n="47" f="v">
      <t c="6" si="19">
        <n x="29"/>
        <n x="49" s="1"/>
        <n x="11"/>
        <n x="48"/>
        <n x="10"/>
        <n x="0"/>
      </t>
    </mdx>
    <mdx n="47" f="v">
      <t c="6" si="19">
        <n x="29"/>
        <n x="49" s="1"/>
        <n x="15"/>
        <n x="48"/>
        <n x="8"/>
        <n x="0"/>
      </t>
    </mdx>
    <mdx n="47" f="v">
      <t c="4" si="19">
        <n x="29"/>
        <n x="49" s="1"/>
        <n x="26"/>
        <n x="48"/>
      </t>
    </mdx>
    <mdx n="47" f="v">
      <t c="6" si="19">
        <n x="29"/>
        <n x="49" s="1"/>
        <n x="13"/>
        <n x="48"/>
        <n x="10"/>
        <n x="7"/>
      </t>
    </mdx>
    <mdx n="47" f="v">
      <t c="6" si="19">
        <n x="29"/>
        <n x="49" s="1"/>
        <n x="11"/>
        <n x="48"/>
        <n x="32"/>
        <n x="0"/>
      </t>
    </mdx>
    <mdx n="47" f="v">
      <t c="6" si="19">
        <n x="29"/>
        <n x="49" s="1"/>
        <n x="5"/>
        <n x="48"/>
        <n x="34"/>
        <n x="7"/>
      </t>
    </mdx>
    <mdx n="47" f="v">
      <t c="6" si="19">
        <n x="29"/>
        <n x="49" s="1"/>
        <n x="27"/>
        <n x="48"/>
        <n x="33"/>
        <n x="21"/>
      </t>
    </mdx>
    <mdx n="47" f="v">
      <t c="6" si="19">
        <n x="29"/>
        <n x="49" s="1"/>
        <n x="5"/>
        <n x="48"/>
        <n x="33"/>
        <n x="3"/>
      </t>
    </mdx>
    <mdx n="47" f="v">
      <t c="6" si="19">
        <n x="29"/>
        <n x="49" s="1"/>
        <n x="4"/>
        <n x="48"/>
        <n x="30"/>
        <n x="0"/>
      </t>
    </mdx>
    <mdx n="47" f="v">
      <t c="6" si="19">
        <n x="29"/>
        <n x="49" s="1"/>
        <n x="13"/>
        <n x="48"/>
        <n x="10"/>
        <n x="6"/>
      </t>
    </mdx>
    <mdx n="47" f="v">
      <t c="5" si="19">
        <n x="29"/>
        <n x="49" s="1"/>
        <n x="12"/>
        <n x="48"/>
        <n x="3"/>
      </t>
    </mdx>
    <mdx n="47" f="v">
      <t c="6" si="19">
        <n x="29"/>
        <n x="49" s="1"/>
        <n x="1"/>
        <n x="48"/>
        <n x="10"/>
        <n x="0"/>
      </t>
    </mdx>
    <mdx n="47" f="v">
      <t c="5" si="19">
        <n x="29"/>
        <n x="49" s="1"/>
        <n x="4"/>
        <n x="48"/>
        <n x="7"/>
      </t>
    </mdx>
    <mdx n="47" f="v">
      <t c="6" si="19">
        <n x="29"/>
        <n x="49" s="1"/>
        <n x="1"/>
        <n x="48"/>
        <n x="30"/>
        <n x="3"/>
      </t>
    </mdx>
    <mdx n="47" f="v">
      <t c="6" si="19">
        <n x="29"/>
        <n x="49" s="1"/>
        <n x="23"/>
        <n x="48"/>
        <n x="32"/>
        <n x="21"/>
      </t>
    </mdx>
    <mdx n="47" f="v">
      <t c="6" si="19">
        <n x="29"/>
        <n x="49" s="1"/>
        <n x="12"/>
        <n x="48"/>
        <n x="33"/>
        <n x="7"/>
      </t>
    </mdx>
    <mdx n="47" f="v">
      <t c="6" si="19">
        <n x="29"/>
        <n x="49" s="1"/>
        <n x="23"/>
        <n x="48"/>
        <n x="34"/>
        <n x="21"/>
      </t>
    </mdx>
    <mdx n="47" f="v">
      <t c="5" si="19">
        <n x="29"/>
        <n x="49" s="1"/>
        <n x="22"/>
        <n x="48"/>
        <n x="21"/>
      </t>
    </mdx>
    <mdx n="47" f="v">
      <t c="6" si="19">
        <n x="29"/>
        <n x="49" s="1"/>
        <n x="11"/>
        <n x="48"/>
        <n x="8"/>
        <n x="6"/>
      </t>
    </mdx>
    <mdx n="47" f="v">
      <t c="5" si="19">
        <n x="29"/>
        <n x="49" s="1"/>
        <n x="17"/>
        <n x="48"/>
        <n x="8"/>
      </t>
    </mdx>
    <mdx n="47" f="v">
      <t c="5" si="18">
        <n x="29"/>
        <n x="49" s="1"/>
        <n x="20"/>
        <n x="16"/>
        <n x="37"/>
      </t>
    </mdx>
    <mdx n="47" f="v">
      <t c="6" si="18">
        <n x="29"/>
        <n x="49" s="1"/>
        <n x="22"/>
        <n x="16"/>
        <n x="35"/>
        <n x="21"/>
      </t>
    </mdx>
    <mdx n="47" f="v">
      <t c="6" si="18">
        <n x="29"/>
        <n x="49" s="1"/>
        <n x="27"/>
        <n x="16"/>
        <n x="36"/>
        <n x="21"/>
      </t>
    </mdx>
    <mdx n="47" f="v">
      <t c="5" si="18">
        <n x="29"/>
        <n x="49" s="1"/>
        <n x="20"/>
        <n x="16"/>
        <n x="8"/>
      </t>
    </mdx>
    <mdx n="47" f="v">
      <t c="6" si="18">
        <n x="29"/>
        <n x="49" s="1"/>
        <n x="11"/>
        <n x="16"/>
        <n x="10"/>
        <n x="3"/>
      </t>
    </mdx>
    <mdx n="47" f="v">
      <t c="6" si="18">
        <n x="29"/>
        <n x="49" s="1"/>
        <n x="12"/>
        <n x="16"/>
        <n x="8"/>
        <n x="7"/>
      </t>
    </mdx>
    <mdx n="47" f="v">
      <t c="6" si="18">
        <n x="29"/>
        <n x="49" s="1"/>
        <n x="14"/>
        <n x="16"/>
        <n x="38"/>
        <n x="7"/>
      </t>
    </mdx>
    <mdx n="47" f="v">
      <t c="6" si="18">
        <n x="29"/>
        <n x="49" s="1"/>
        <n x="12"/>
        <n x="16"/>
        <n x="38"/>
        <n x="7"/>
      </t>
    </mdx>
    <mdx n="47" f="v">
      <t c="6" si="18">
        <n x="29"/>
        <n x="49" s="1"/>
        <n x="11"/>
        <n x="16"/>
        <n x="38"/>
        <n x="3"/>
      </t>
    </mdx>
    <mdx n="47" f="v">
      <t c="6" si="18">
        <n x="29"/>
        <n x="49" s="1"/>
        <n x="15"/>
        <n x="16"/>
        <n x="46"/>
        <n x="3"/>
      </t>
    </mdx>
    <mdx n="47" f="v">
      <t c="5" si="18">
        <n x="29"/>
        <n x="49" s="1"/>
        <n x="17"/>
        <n x="16"/>
        <n x="36"/>
      </t>
    </mdx>
    <mdx n="47" f="v">
      <t c="6" si="18">
        <n x="29"/>
        <n x="49" s="1"/>
        <n x="14"/>
        <n x="16"/>
        <n x="33"/>
        <n x="3"/>
      </t>
    </mdx>
    <mdx n="47" f="v">
      <t c="6" si="18">
        <n x="29"/>
        <n x="49" s="1"/>
        <n x="14"/>
        <n x="16"/>
        <n x="31"/>
        <n x="3"/>
      </t>
    </mdx>
    <mdx n="47" f="v">
      <t c="5" si="18">
        <n x="29"/>
        <n x="49" s="1"/>
        <n x="5"/>
        <n x="16"/>
        <n x="3"/>
      </t>
    </mdx>
    <mdx n="47" f="v">
      <t c="6" si="18">
        <n x="29"/>
        <n x="49" s="1"/>
        <n x="11"/>
        <n x="16"/>
        <n x="10"/>
        <n x="7"/>
      </t>
    </mdx>
    <mdx n="47" f="v">
      <t c="5" si="18">
        <n x="29"/>
        <n x="49" s="1"/>
        <n x="20"/>
        <n x="16"/>
        <n x="10"/>
      </t>
    </mdx>
    <mdx n="47" f="v">
      <t c="6" si="18">
        <n x="29"/>
        <n x="49" s="1"/>
        <n x="11"/>
        <n x="16"/>
        <n x="8"/>
        <n x="3"/>
      </t>
    </mdx>
    <mdx n="47" f="v">
      <t c="5" si="18">
        <n x="29"/>
        <n x="49" s="1"/>
        <n x="26"/>
        <n x="16"/>
        <n x="39"/>
      </t>
    </mdx>
    <mdx n="47" f="v">
      <t c="6" si="18">
        <n x="29"/>
        <n x="49" s="1"/>
        <n x="5"/>
        <n x="16"/>
        <n x="38"/>
        <n x="7"/>
      </t>
    </mdx>
    <mdx n="47" f="v">
      <t c="5" si="18">
        <n x="29"/>
        <n x="49" s="1"/>
        <n x="17"/>
        <n x="16"/>
        <n x="41"/>
      </t>
    </mdx>
    <mdx n="47" f="v">
      <t c="6" si="18">
        <n x="29"/>
        <n x="49" s="1"/>
        <n x="1"/>
        <n x="16"/>
        <n x="35"/>
        <n x="3"/>
      </t>
    </mdx>
    <mdx n="47" f="v">
      <t c="6" si="18">
        <n x="29"/>
        <n x="49" s="1"/>
        <n x="5"/>
        <n x="16"/>
        <n x="46"/>
        <n x="7"/>
      </t>
    </mdx>
    <mdx n="47" f="v">
      <t c="6" si="18">
        <n x="29"/>
        <n x="49" s="1"/>
        <n x="5"/>
        <n x="16"/>
        <n x="33"/>
        <n x="7"/>
      </t>
    </mdx>
    <mdx n="47" f="v">
      <t c="6" si="18">
        <n x="29"/>
        <n x="49" s="1"/>
        <n x="15"/>
        <n x="16"/>
        <n x="10"/>
        <n x="6"/>
      </t>
    </mdx>
    <mdx n="47" f="v">
      <t c="4" si="18">
        <n x="29"/>
        <n x="49" s="1"/>
        <n x="26"/>
        <n x="16"/>
      </t>
    </mdx>
    <mdx n="47" f="v">
      <t c="6" si="18">
        <n x="29"/>
        <n x="49" s="1"/>
        <n x="12"/>
        <n x="16"/>
        <n x="35"/>
        <n x="0"/>
      </t>
    </mdx>
    <mdx n="47" f="v">
      <t c="5" si="18">
        <n x="29"/>
        <n x="49" s="1"/>
        <n x="4"/>
        <n x="16"/>
        <n x="6"/>
      </t>
    </mdx>
    <mdx n="47" f="v">
      <t c="5" si="18">
        <n x="29"/>
        <n x="49" s="1"/>
        <n x="4"/>
        <n x="16"/>
        <n x="0"/>
      </t>
    </mdx>
    <mdx n="47" f="v">
      <t c="6" si="18">
        <n x="29"/>
        <n x="49" s="1"/>
        <n x="1"/>
        <n x="16"/>
        <n x="8"/>
        <n x="6"/>
      </t>
    </mdx>
    <mdx n="47" f="v">
      <t c="6" si="18">
        <n x="29"/>
        <n x="49" s="1"/>
        <n x="25"/>
        <n x="16"/>
        <n x="8"/>
        <n x="21"/>
      </t>
    </mdx>
    <mdx n="47" f="v">
      <t c="5" si="18">
        <n x="29"/>
        <n x="49" s="1"/>
        <n x="11"/>
        <n x="16"/>
        <n x="0"/>
      </t>
    </mdx>
    <mdx n="47" f="v">
      <t c="5" si="18">
        <n x="29"/>
        <n x="49" s="1"/>
        <n x="2"/>
        <n x="16"/>
        <n x="3"/>
      </t>
    </mdx>
    <mdx n="47" f="v">
      <t c="5" si="18">
        <n x="29"/>
        <n x="49" s="1"/>
        <n x="14"/>
        <n x="16"/>
        <n x="7"/>
      </t>
    </mdx>
    <mdx n="47" f="v">
      <t c="5" si="18">
        <n x="29"/>
        <n x="49" s="1"/>
        <n x="28"/>
        <n x="16"/>
        <n x="32"/>
      </t>
    </mdx>
    <mdx n="47" f="v">
      <t c="6" si="18">
        <n x="29"/>
        <n x="49" s="1"/>
        <n x="13"/>
        <n x="16"/>
        <n x="36"/>
        <n x="3"/>
      </t>
    </mdx>
    <mdx n="47" f="v">
      <t c="6" si="18">
        <n x="29"/>
        <n x="49" s="1"/>
        <n x="13"/>
        <n x="16"/>
        <n x="33"/>
        <n x="3"/>
      </t>
    </mdx>
    <mdx n="47" f="v">
      <t c="6" si="18">
        <n x="29"/>
        <n x="49" s="1"/>
        <n x="12"/>
        <n x="16"/>
        <n x="8"/>
        <n x="3"/>
      </t>
    </mdx>
    <mdx n="47" f="v">
      <t c="5" si="18">
        <n x="29"/>
        <n x="49" s="1"/>
        <n x="22"/>
        <n x="16"/>
        <n x="21"/>
      </t>
    </mdx>
    <mdx n="47" f="v">
      <t c="5" si="18">
        <n x="29"/>
        <n x="49" s="1"/>
        <n x="24"/>
        <n x="16"/>
        <n x="21"/>
      </t>
    </mdx>
    <mdx n="47" f="v">
      <t c="6" si="18">
        <n x="29"/>
        <n x="49" s="1"/>
        <n x="5"/>
        <n x="16"/>
        <n x="10"/>
        <n x="6"/>
      </t>
    </mdx>
    <mdx n="47" f="v">
      <t c="5" si="18">
        <n x="29"/>
        <n x="49" s="1"/>
        <n x="17"/>
        <n x="16"/>
        <n x="8"/>
      </t>
    </mdx>
    <mdx n="47" f="v">
      <t c="6" si="18">
        <n x="29"/>
        <n x="49" s="1"/>
        <n x="4"/>
        <n x="16"/>
        <n x="38"/>
        <n x="0"/>
      </t>
    </mdx>
    <mdx n="47" f="v">
      <t c="5" si="18">
        <n x="29"/>
        <n x="49" s="1"/>
        <n x="11"/>
        <n x="16"/>
        <n x="7"/>
      </t>
    </mdx>
    <mdx n="47" f="v">
      <t c="6" si="18">
        <n x="29"/>
        <n x="49" s="1"/>
        <n x="12"/>
        <n x="16"/>
        <n x="10"/>
        <n x="6"/>
      </t>
    </mdx>
    <mdx n="47" f="v">
      <t c="6" si="18">
        <n x="29"/>
        <n x="49" s="1"/>
        <n x="5"/>
        <n x="16"/>
        <n x="8"/>
        <n x="7"/>
      </t>
    </mdx>
    <mdx n="47" f="v">
      <t c="6" si="18">
        <n x="29"/>
        <n x="49" s="1"/>
        <n x="11"/>
        <n x="16"/>
        <n x="10"/>
        <n x="0"/>
      </t>
    </mdx>
    <mdx n="47" f="v">
      <t c="6" si="18">
        <n x="29"/>
        <n x="49" s="1"/>
        <n x="14"/>
        <n x="16"/>
        <n x="10"/>
        <n x="7"/>
      </t>
    </mdx>
    <mdx n="47" f="v">
      <t c="5" si="18">
        <n x="29"/>
        <n x="49" s="1"/>
        <n x="28"/>
        <n x="16"/>
        <n x="30"/>
      </t>
    </mdx>
    <mdx n="47" f="v">
      <t c="6" si="18">
        <n x="29"/>
        <n x="49" s="1"/>
        <n x="15"/>
        <n x="16"/>
        <n x="34"/>
        <n x="3"/>
      </t>
    </mdx>
    <mdx n="47" f="v">
      <t c="6" si="18">
        <n x="29"/>
        <n x="49" s="1"/>
        <n x="2"/>
        <n x="16"/>
        <n x="34"/>
        <n x="6"/>
      </t>
    </mdx>
    <mdx n="47" f="v">
      <t c="6" si="18">
        <n x="29"/>
        <n x="49" s="1"/>
        <n x="25"/>
        <n x="16"/>
        <n x="34"/>
        <n x="21"/>
      </t>
    </mdx>
    <mdx n="47" f="v">
      <t c="6" si="18">
        <n x="29"/>
        <n x="49" s="1"/>
        <n x="13"/>
        <n x="16"/>
        <n x="31"/>
        <n x="0"/>
      </t>
    </mdx>
    <mdx n="47" f="v">
      <t c="6" si="18">
        <n x="29"/>
        <n x="49" s="1"/>
        <n x="2"/>
        <n x="16"/>
        <n x="30"/>
        <n x="3"/>
      </t>
    </mdx>
    <mdx n="47" f="v">
      <t c="6" si="18">
        <n x="29"/>
        <n x="49" s="1"/>
        <n x="13"/>
        <n x="16"/>
        <n x="38"/>
        <n x="3"/>
      </t>
    </mdx>
    <mdx n="47" f="v">
      <t c="6" si="18">
        <n x="29"/>
        <n x="49" s="1"/>
        <n x="5"/>
        <n x="16"/>
        <n x="10"/>
        <n x="7"/>
      </t>
    </mdx>
    <mdx n="47" f="v">
      <t c="5" si="18">
        <n x="29"/>
        <n x="49" s="1"/>
        <n x="13"/>
        <n x="16"/>
        <n x="7"/>
      </t>
    </mdx>
    <mdx n="47" f="v">
      <t c="6" si="18">
        <n x="29"/>
        <n x="49" s="1"/>
        <n x="14"/>
        <n x="16"/>
        <n x="32"/>
        <n x="3"/>
      </t>
    </mdx>
    <mdx n="47" f="v">
      <t c="6" si="18">
        <n x="29"/>
        <n x="49" s="1"/>
        <n x="25"/>
        <n x="16"/>
        <n x="33"/>
        <n x="21"/>
      </t>
    </mdx>
    <mdx n="47" f="v">
      <t c="6" si="18">
        <n x="29"/>
        <n x="49" s="1"/>
        <n x="14"/>
        <n x="16"/>
        <n x="31"/>
        <n x="0"/>
      </t>
    </mdx>
    <mdx n="47" f="v">
      <t c="6" si="18">
        <n x="29"/>
        <n x="49" s="1"/>
        <n x="4"/>
        <n x="16"/>
        <n x="32"/>
        <n x="7"/>
      </t>
    </mdx>
    <mdx n="47" f="v">
      <t c="6" si="18">
        <n x="29"/>
        <n x="49" s="1"/>
        <n x="11"/>
        <n x="16"/>
        <n x="32"/>
        <n x="0"/>
      </t>
    </mdx>
    <mdx n="47" f="v">
      <t c="6" si="18">
        <n x="29"/>
        <n x="49" s="1"/>
        <n x="14"/>
        <n x="16"/>
        <n x="32"/>
        <n x="6"/>
      </t>
    </mdx>
    <mdx n="47" f="v">
      <t c="6" si="18">
        <n x="29"/>
        <n x="49" s="1"/>
        <n x="24"/>
        <n x="16"/>
        <n x="33"/>
        <n x="21"/>
      </t>
    </mdx>
    <mdx n="47" f="v">
      <t c="6" si="18">
        <n x="29"/>
        <n x="49" s="1"/>
        <n x="2"/>
        <n x="16"/>
        <n x="30"/>
        <n x="0"/>
      </t>
    </mdx>
    <mdx n="47" f="v">
      <t c="6" si="18">
        <n x="29"/>
        <n x="49" s="1"/>
        <n x="4"/>
        <n x="16"/>
        <n x="34"/>
        <n x="6"/>
      </t>
    </mdx>
    <mdx n="47" f="v">
      <t c="6" si="18">
        <n x="29"/>
        <n x="49" s="1"/>
        <n x="14"/>
        <n x="16"/>
        <n x="33"/>
        <n x="7"/>
      </t>
    </mdx>
    <mdx n="47" f="v">
      <t c="5" si="18">
        <n x="29"/>
        <n x="49" s="1"/>
        <n x="17"/>
        <n x="16"/>
        <n x="33"/>
      </t>
    </mdx>
    <mdx n="47" f="v">
      <t c="6" si="18">
        <n x="29"/>
        <n x="49" s="1"/>
        <n x="25"/>
        <n x="16"/>
        <n x="36"/>
        <n x="21"/>
      </t>
    </mdx>
    <mdx n="47" f="v">
      <t c="6" si="18">
        <n x="29"/>
        <n x="49" s="1"/>
        <n x="14"/>
        <n x="16"/>
        <n x="36"/>
        <n x="0"/>
      </t>
    </mdx>
    <mdx n="47" f="v">
      <t c="5" si="18">
        <n x="29"/>
        <n x="49" s="1"/>
        <n x="1"/>
        <n x="16"/>
        <n x="7"/>
      </t>
    </mdx>
    <mdx n="47" f="v">
      <t c="6" si="18">
        <n x="29"/>
        <n x="49" s="1"/>
        <n x="14"/>
        <n x="16"/>
        <n x="10"/>
        <n x="0"/>
      </t>
    </mdx>
    <mdx n="47" f="v">
      <t c="6" si="18">
        <n x="29"/>
        <n x="49" s="1"/>
        <n x="23"/>
        <n x="16"/>
        <n x="38"/>
        <n x="21"/>
      </t>
    </mdx>
    <mdx n="47" f="v">
      <t c="6" si="18">
        <n x="29"/>
        <n x="49" s="1"/>
        <n x="15"/>
        <n x="16"/>
        <n x="35"/>
        <n x="0"/>
      </t>
    </mdx>
    <mdx n="47" f="v">
      <t c="6" si="18">
        <n x="29"/>
        <n x="49" s="1"/>
        <n x="13"/>
        <n x="16"/>
        <n x="46"/>
        <n x="3"/>
      </t>
    </mdx>
    <mdx n="47" f="v">
      <t c="5" si="18">
        <n x="29"/>
        <n x="49" s="1"/>
        <n x="26"/>
        <n x="16"/>
        <n x="32"/>
      </t>
    </mdx>
    <mdx n="47" f="v">
      <t c="6" si="18">
        <n x="29"/>
        <n x="49" s="1"/>
        <n x="27"/>
        <n x="16"/>
        <n x="10"/>
        <n x="21"/>
      </t>
    </mdx>
    <mdx n="47" f="v">
      <t c="6" si="18">
        <n x="29"/>
        <n x="49" s="1"/>
        <n x="4"/>
        <n x="16"/>
        <n x="10"/>
        <n x="6"/>
      </t>
    </mdx>
    <mdx n="47" f="v">
      <t c="4" si="18">
        <n x="29"/>
        <n x="49" s="1"/>
        <n x="20"/>
        <n x="16"/>
      </t>
    </mdx>
    <mdx n="47" f="v">
      <t c="6" si="18">
        <n x="29"/>
        <n x="49" s="1"/>
        <n x="27"/>
        <n x="16"/>
        <n x="38"/>
        <n x="21"/>
      </t>
    </mdx>
    <mdx n="47" f="v">
      <t c="6" si="18">
        <n x="29"/>
        <n x="49" s="1"/>
        <n x="2"/>
        <n x="16"/>
        <n x="37"/>
        <n x="7"/>
      </t>
    </mdx>
    <mdx n="47" f="v">
      <t c="6" si="18">
        <n x="29"/>
        <n x="49" s="1"/>
        <n x="11"/>
        <n x="16"/>
        <n x="41"/>
        <n x="7"/>
      </t>
    </mdx>
    <mdx n="47" f="v">
      <t c="6" si="18">
        <n x="29"/>
        <n x="49" s="1"/>
        <n x="5"/>
        <n x="16"/>
        <n x="45"/>
        <n x="3"/>
      </t>
    </mdx>
    <mdx n="47" f="v">
      <t c="6" si="18">
        <n x="29"/>
        <n x="49" s="1"/>
        <n x="11"/>
        <n x="16"/>
        <n x="33"/>
        <n x="7"/>
      </t>
    </mdx>
    <mdx n="47" f="v">
      <t c="6" si="18">
        <n x="29"/>
        <n x="49" s="1"/>
        <n x="1"/>
        <n x="16"/>
        <n x="33"/>
        <n x="6"/>
      </t>
    </mdx>
    <mdx n="47" f="v">
      <t c="6" si="18">
        <n x="29"/>
        <n x="49" s="1"/>
        <n x="4"/>
        <n x="16"/>
        <n x="33"/>
        <n x="7"/>
      </t>
    </mdx>
    <mdx n="47" f="v">
      <t c="5" si="18">
        <n x="29"/>
        <n x="49" s="1"/>
        <n x="15"/>
        <n x="16"/>
        <n x="6"/>
      </t>
    </mdx>
    <mdx n="47" f="v">
      <t c="6" si="18">
        <n x="29"/>
        <n x="49" s="1"/>
        <n x="15"/>
        <n x="16"/>
        <n x="8"/>
        <n x="0"/>
      </t>
    </mdx>
    <mdx n="47" f="v">
      <t c="6" si="18">
        <n x="29"/>
        <n x="49" s="1"/>
        <n x="22"/>
        <n x="16"/>
        <n x="8"/>
        <n x="21"/>
      </t>
    </mdx>
    <mdx n="47" f="v">
      <t c="6" si="18">
        <n x="29"/>
        <n x="49" s="1"/>
        <n x="14"/>
        <n x="16"/>
        <n x="8"/>
        <n x="6"/>
      </t>
    </mdx>
    <mdx n="47" f="v">
      <t c="5" si="18">
        <n x="29"/>
        <n x="49" s="1"/>
        <n x="28"/>
        <n x="16"/>
        <n x="38"/>
      </t>
    </mdx>
    <mdx n="47" f="v">
      <t c="6" si="18">
        <n x="29"/>
        <n x="49" s="1"/>
        <n x="12"/>
        <n x="16"/>
        <n x="38"/>
        <n x="3"/>
      </t>
    </mdx>
    <mdx n="47" f="v">
      <t c="5" si="18">
        <n x="29"/>
        <n x="49" s="1"/>
        <n x="28"/>
        <n x="16"/>
        <n x="35"/>
      </t>
    </mdx>
    <mdx n="47" f="v">
      <t c="6" si="18">
        <n x="29"/>
        <n x="49" s="1"/>
        <n x="4"/>
        <n x="16"/>
        <n x="36"/>
        <n x="0"/>
      </t>
    </mdx>
    <mdx n="47" f="v">
      <t c="5" si="18">
        <n x="29"/>
        <n x="49" s="1"/>
        <n x="20"/>
        <n x="16"/>
        <n x="32"/>
      </t>
    </mdx>
    <mdx n="47" f="v">
      <t c="6" si="18">
        <n x="29"/>
        <n x="49" s="1"/>
        <n x="15"/>
        <n x="16"/>
        <n x="10"/>
        <n x="0"/>
      </t>
    </mdx>
    <mdx n="47" f="v">
      <t c="6" si="18">
        <n x="29"/>
        <n x="49" s="1"/>
        <n x="14"/>
        <n x="16"/>
        <n x="10"/>
        <n x="6"/>
      </t>
    </mdx>
    <mdx n="47" f="v">
      <t c="6" si="18">
        <n x="29"/>
        <n x="49" s="1"/>
        <n x="1"/>
        <n x="16"/>
        <n x="8"/>
        <n x="7"/>
      </t>
    </mdx>
    <mdx n="47" f="v">
      <t c="6" si="18">
        <n x="29"/>
        <n x="49" s="1"/>
        <n x="1"/>
        <n x="16"/>
        <n x="38"/>
        <n x="6"/>
      </t>
    </mdx>
    <mdx n="47" f="v">
      <t c="6" si="18">
        <n x="29"/>
        <n x="49" s="1"/>
        <n x="5"/>
        <n x="16"/>
        <n x="35"/>
        <n x="3"/>
      </t>
    </mdx>
    <mdx n="47" f="v">
      <t c="6" si="18">
        <n x="29"/>
        <n x="49" s="1"/>
        <n x="2"/>
        <n x="16"/>
        <n x="33"/>
        <n x="6"/>
      </t>
    </mdx>
    <mdx n="47" f="v">
      <t c="6" si="18">
        <n x="29"/>
        <n x="49" s="1"/>
        <n x="4"/>
        <n x="16"/>
        <n x="8"/>
        <n x="6"/>
      </t>
    </mdx>
    <mdx n="47" f="v">
      <t c="6" si="18">
        <n x="29"/>
        <n x="49" s="1"/>
        <n x="1"/>
        <n x="16"/>
        <n x="10"/>
        <n x="3"/>
      </t>
    </mdx>
    <mdx n="47" f="v">
      <t c="6" si="18">
        <n x="29"/>
        <n x="49" s="1"/>
        <n x="11"/>
        <n x="16"/>
        <n x="8"/>
        <n x="6"/>
      </t>
    </mdx>
    <mdx n="47" f="v">
      <t c="6" si="18">
        <n x="29"/>
        <n x="49" s="1"/>
        <n x="24"/>
        <n x="16"/>
        <n x="10"/>
        <n x="21"/>
      </t>
    </mdx>
    <mdx n="47" f="v">
      <t c="6" si="18">
        <n x="29"/>
        <n x="49" s="1"/>
        <n x="2"/>
        <n x="16"/>
        <n x="10"/>
        <n x="0"/>
      </t>
    </mdx>
    <mdx n="47" f="v">
      <t c="6" si="18">
        <n x="29"/>
        <n x="49" s="1"/>
        <n x="5"/>
        <n x="16"/>
        <n x="8"/>
        <n x="6"/>
      </t>
    </mdx>
    <mdx n="47" f="v">
      <t c="6" si="18">
        <n x="29"/>
        <n x="49" s="1"/>
        <n x="2"/>
        <n x="16"/>
        <n x="8"/>
        <n x="7"/>
      </t>
    </mdx>
    <mdx n="47" f="v">
      <t c="5" si="18">
        <n x="29"/>
        <n x="49" s="1"/>
        <n x="20"/>
        <n x="16"/>
        <n x="41"/>
      </t>
    </mdx>
    <mdx n="47" f="v">
      <t c="6" si="18">
        <n x="29"/>
        <n x="49" s="1"/>
        <n x="14"/>
        <n x="16"/>
        <n x="36"/>
        <n x="3"/>
      </t>
    </mdx>
    <mdx n="47" f="v">
      <t c="6" si="18">
        <n x="29"/>
        <n x="49" s="1"/>
        <n x="15"/>
        <n x="16"/>
        <n x="8"/>
        <n x="6"/>
      </t>
    </mdx>
    <mdx n="47" f="v">
      <t c="6" si="18">
        <n x="29"/>
        <n x="49" s="1"/>
        <n x="27"/>
        <n x="16"/>
        <n x="8"/>
        <n x="21"/>
      </t>
    </mdx>
    <mdx n="47" f="v">
      <t c="6" si="18">
        <n x="29"/>
        <n x="49" s="1"/>
        <n x="15"/>
        <n x="16"/>
        <n x="10"/>
        <n x="3"/>
      </t>
    </mdx>
    <mdx n="47" f="v">
      <t c="5" si="18">
        <n x="29"/>
        <n x="49" s="1"/>
        <n x="5"/>
        <n x="16"/>
        <n x="0"/>
      </t>
    </mdx>
    <mdx n="47" f="v">
      <t c="5" si="18">
        <n x="29"/>
        <n x="49" s="1"/>
        <n x="4"/>
        <n x="16"/>
        <n x="7"/>
      </t>
    </mdx>
    <mdx n="47" f="v">
      <t c="5" si="18">
        <n x="29"/>
        <n x="49" s="1"/>
        <n x="17"/>
        <n x="16"/>
        <n x="10"/>
      </t>
    </mdx>
    <mdx n="47" f="v">
      <t c="6" si="18">
        <n x="29"/>
        <n x="49" s="1"/>
        <n x="5"/>
        <n x="16"/>
        <n x="38"/>
        <n x="6"/>
      </t>
    </mdx>
    <mdx n="47" f="v">
      <t c="5" si="18">
        <n x="29"/>
        <n x="49" s="1"/>
        <n x="11"/>
        <n x="16"/>
        <n x="3"/>
      </t>
    </mdx>
    <mdx n="47" f="v">
      <t c="6" si="18">
        <n x="29"/>
        <n x="49" s="1"/>
        <n x="4"/>
        <n x="16"/>
        <n x="10"/>
        <n x="0"/>
      </t>
    </mdx>
    <mdx n="47" f="v">
      <t c="5" si="18">
        <n x="29"/>
        <n x="49" s="1"/>
        <n x="1"/>
        <n x="16"/>
        <n x="6"/>
      </t>
    </mdx>
    <mdx n="47" f="v">
      <t c="4" si="18">
        <n x="29"/>
        <n x="49" s="1"/>
        <n x="28"/>
        <n x="16"/>
      </t>
    </mdx>
    <mdx n="47" f="v">
      <t c="5" si="18">
        <n x="29"/>
        <n x="49" s="1"/>
        <n x="4"/>
        <n x="16"/>
        <n x="3"/>
      </t>
    </mdx>
    <mdx n="47" f="v">
      <t c="6" si="18">
        <n x="29"/>
        <n x="49" s="1"/>
        <n x="13"/>
        <n x="16"/>
        <n x="10"/>
        <n x="7"/>
      </t>
    </mdx>
    <mdx n="47" f="v">
      <t c="6" si="18">
        <n x="29"/>
        <n x="49" s="1"/>
        <n x="27"/>
        <n x="16"/>
        <n x="34"/>
        <n x="21"/>
      </t>
    </mdx>
    <mdx n="47" f="v">
      <t c="6" si="18">
        <n x="29"/>
        <n x="49" s="1"/>
        <n x="14"/>
        <n x="16"/>
        <n x="34"/>
        <n x="3"/>
      </t>
    </mdx>
    <mdx n="47" f="v">
      <t c="6" si="18">
        <n x="29"/>
        <n x="49" s="1"/>
        <n x="12"/>
        <n x="16"/>
        <n x="34"/>
        <n x="7"/>
      </t>
    </mdx>
    <mdx n="47" f="v">
      <t c="6" si="18">
        <n x="29"/>
        <n x="49" s="1"/>
        <n x="15"/>
        <n x="16"/>
        <n x="31"/>
        <n x="0"/>
      </t>
    </mdx>
    <mdx n="47" f="v">
      <t c="6" si="18">
        <n x="29"/>
        <n x="49" s="1"/>
        <n x="13"/>
        <n x="16"/>
        <n x="30"/>
        <n x="0"/>
      </t>
    </mdx>
    <mdx n="47" f="v">
      <t c="6" si="18">
        <n x="29"/>
        <n x="49" s="1"/>
        <n x="12"/>
        <n x="16"/>
        <n x="34"/>
        <n x="6"/>
      </t>
    </mdx>
    <mdx n="47" f="v">
      <t c="6" si="18">
        <n x="29"/>
        <n x="49" s="1"/>
        <n x="13"/>
        <n x="16"/>
        <n x="46"/>
        <n x="6"/>
      </t>
    </mdx>
    <mdx n="47" f="v">
      <t c="6" si="18">
        <n x="29"/>
        <n x="49" s="1"/>
        <n x="5"/>
        <n x="16"/>
        <n x="8"/>
        <n x="0"/>
      </t>
    </mdx>
    <mdx n="47" f="v">
      <t c="5" si="18">
        <n x="29"/>
        <n x="49" s="1"/>
        <n x="28"/>
        <n x="16"/>
        <n x="31"/>
      </t>
    </mdx>
    <mdx n="47" f="v">
      <t c="6" si="18">
        <n x="29"/>
        <n x="49" s="1"/>
        <n x="1"/>
        <n x="16"/>
        <n x="32"/>
        <n x="6"/>
      </t>
    </mdx>
    <mdx n="47" f="v">
      <t c="6" si="18">
        <n x="29"/>
        <n x="49" s="1"/>
        <n x="25"/>
        <n x="16"/>
        <n x="30"/>
        <n x="21"/>
      </t>
    </mdx>
    <mdx n="47" f="v">
      <t c="6" si="18">
        <n x="29"/>
        <n x="49" s="1"/>
        <n x="14"/>
        <n x="16"/>
        <n x="32"/>
        <n x="0"/>
      </t>
    </mdx>
    <mdx n="47" f="v">
      <t c="6" si="18">
        <n x="29"/>
        <n x="49" s="1"/>
        <n x="4"/>
        <n x="16"/>
        <n x="33"/>
        <n x="3"/>
      </t>
    </mdx>
    <mdx n="47" f="v">
      <t c="6" si="18">
        <n x="29"/>
        <n x="49" s="1"/>
        <n x="1"/>
        <n x="16"/>
        <n x="33"/>
        <n x="7"/>
      </t>
    </mdx>
    <mdx n="47" f="v">
      <t c="6" si="18">
        <n x="29"/>
        <n x="49" s="1"/>
        <n x="24"/>
        <n x="16"/>
        <n x="30"/>
        <n x="21"/>
      </t>
    </mdx>
    <mdx n="47" f="v">
      <t c="6" si="18">
        <n x="29"/>
        <n x="49" s="1"/>
        <n x="12"/>
        <n x="16"/>
        <n x="34"/>
        <n x="3"/>
      </t>
    </mdx>
    <mdx n="47" f="v">
      <t c="6" si="18">
        <n x="29"/>
        <n x="49" s="1"/>
        <n x="5"/>
        <n x="16"/>
        <n x="33"/>
        <n x="6"/>
      </t>
    </mdx>
    <mdx n="47" f="v">
      <t c="5" si="18">
        <n x="29"/>
        <n x="49" s="1"/>
        <n x="17"/>
        <n x="16"/>
        <n x="34"/>
      </t>
    </mdx>
    <mdx n="47" f="v">
      <t c="5" si="18">
        <n x="29"/>
        <n x="49" s="1"/>
        <n x="26"/>
        <n x="16"/>
        <n x="34"/>
      </t>
    </mdx>
    <mdx n="47" f="v">
      <t c="6" si="18">
        <n x="29"/>
        <n x="49" s="1"/>
        <n x="22"/>
        <n x="16"/>
        <n x="46"/>
        <n x="21"/>
      </t>
    </mdx>
    <mdx n="47" f="v">
      <t c="6" si="18">
        <n x="29"/>
        <n x="49" s="1"/>
        <n x="11"/>
        <n x="16"/>
        <n x="46"/>
        <n x="0"/>
      </t>
    </mdx>
    <mdx n="47" f="v">
      <t c="6" si="18">
        <n x="29"/>
        <n x="49" s="1"/>
        <n x="1"/>
        <n x="16"/>
        <n x="8"/>
        <n x="0"/>
      </t>
    </mdx>
    <mdx n="47" f="v">
      <t c="6" si="18">
        <n x="29"/>
        <n x="49" s="1"/>
        <n x="1"/>
        <n x="16"/>
        <n x="10"/>
        <n x="6"/>
      </t>
    </mdx>
    <mdx n="47" f="v">
      <t c="5" si="18">
        <n x="29"/>
        <n x="49" s="1"/>
        <n x="26"/>
        <n x="16"/>
        <n x="41"/>
      </t>
    </mdx>
    <mdx n="47" f="v">
      <t c="6" si="18">
        <n x="29"/>
        <n x="49" s="1"/>
        <n x="4"/>
        <n x="16"/>
        <n x="38"/>
        <n x="6"/>
      </t>
    </mdx>
    <mdx n="47" f="v">
      <t c="6" si="18">
        <n x="29"/>
        <n x="49" s="1"/>
        <n x="2"/>
        <n x="16"/>
        <n x="35"/>
        <n x="3"/>
      </t>
    </mdx>
    <mdx n="47" f="v">
      <t c="6" si="18">
        <n x="29"/>
        <n x="49" s="1"/>
        <n x="12"/>
        <n x="16"/>
        <n x="10"/>
        <n x="3"/>
      </t>
    </mdx>
    <mdx n="47" f="v">
      <t c="6" si="18">
        <n x="29"/>
        <n x="49" s="1"/>
        <n x="1"/>
        <n x="16"/>
        <n x="10"/>
        <n x="7"/>
      </t>
    </mdx>
    <mdx n="47" f="v">
      <t c="6" si="18">
        <n x="29"/>
        <n x="49" s="1"/>
        <n x="11"/>
        <n x="16"/>
        <n x="8"/>
        <n x="7"/>
      </t>
    </mdx>
    <mdx n="47" f="v">
      <t c="5" si="18">
        <n x="29"/>
        <n x="49" s="1"/>
        <n x="26"/>
        <n x="16"/>
        <n x="37"/>
      </t>
    </mdx>
    <mdx n="47" f="v">
      <t c="6" si="18">
        <n x="29"/>
        <n x="49" s="1"/>
        <n x="14"/>
        <n x="16"/>
        <n x="38"/>
        <n x="3"/>
      </t>
    </mdx>
    <mdx n="47" f="v">
      <t c="6" si="18">
        <n x="29"/>
        <n x="49" s="1"/>
        <n x="2"/>
        <n x="16"/>
        <n x="38"/>
        <n x="6"/>
      </t>
    </mdx>
    <mdx n="47" f="v">
      <t c="6" si="18">
        <n x="29"/>
        <n x="49" s="1"/>
        <n x="5"/>
        <n x="16"/>
        <n x="46"/>
        <n x="0"/>
      </t>
    </mdx>
    <mdx n="47" f="v">
      <t c="6" si="18">
        <n x="29"/>
        <n x="49" s="1"/>
        <n x="14"/>
        <n x="16"/>
        <n x="46"/>
        <n x="3"/>
      </t>
    </mdx>
    <mdx n="47" f="v">
      <t c="6" si="18">
        <n x="29"/>
        <n x="49" s="1"/>
        <n x="5"/>
        <n x="16"/>
        <n x="33"/>
        <n x="0"/>
      </t>
    </mdx>
    <mdx n="47" f="v">
      <t c="6" si="18">
        <n x="29"/>
        <n x="49" s="1"/>
        <n x="27"/>
        <n x="16"/>
        <n x="31"/>
        <n x="21"/>
      </t>
    </mdx>
    <mdx n="47" f="v">
      <t c="5" si="18">
        <n x="29"/>
        <n x="49" s="1"/>
        <n x="13"/>
        <n x="16"/>
        <n x="0"/>
      </t>
    </mdx>
    <mdx n="47" f="v">
      <t c="5" si="18">
        <n x="29"/>
        <n x="49" s="1"/>
        <n x="12"/>
        <n x="16"/>
        <n x="7"/>
      </t>
    </mdx>
    <mdx n="47" f="v">
      <t c="6" si="18">
        <n x="29"/>
        <n x="49" s="1"/>
        <n x="5"/>
        <n x="16"/>
        <n x="8"/>
        <n x="3"/>
      </t>
    </mdx>
    <mdx n="47" f="v">
      <t c="6" si="18">
        <n x="29"/>
        <n x="49" s="1"/>
        <n x="15"/>
        <n x="16"/>
        <n x="8"/>
        <n x="3"/>
      </t>
    </mdx>
    <mdx n="47" f="v">
      <t c="5" si="18">
        <n x="29"/>
        <n x="49" s="1"/>
        <n x="20"/>
        <n x="16"/>
        <n x="39"/>
      </t>
    </mdx>
    <mdx n="47" f="v">
      <t c="6" si="18">
        <n x="29"/>
        <n x="49" s="1"/>
        <n x="14"/>
        <n x="16"/>
        <n x="37"/>
        <n x="7"/>
      </t>
    </mdx>
    <mdx n="47" f="v">
      <t c="5" si="18">
        <n x="29"/>
        <n x="49" s="1"/>
        <n x="17"/>
        <n x="16"/>
        <n x="37"/>
      </t>
    </mdx>
    <mdx n="47" f="v">
      <t c="6" si="18">
        <n x="29"/>
        <n x="49" s="1"/>
        <n x="14"/>
        <n x="16"/>
        <n x="35"/>
        <n x="0"/>
      </t>
    </mdx>
    <mdx n="47" f="v">
      <t c="6" si="18">
        <n x="29"/>
        <n x="49" s="1"/>
        <n x="4"/>
        <n x="16"/>
        <n x="45"/>
        <n x="3"/>
      </t>
    </mdx>
    <mdx n="47" f="v">
      <t c="6" si="18">
        <n x="29"/>
        <n x="49" s="1"/>
        <n x="13"/>
        <n x="16"/>
        <n x="31"/>
        <n x="3"/>
      </t>
    </mdx>
    <mdx n="47" f="v">
      <t c="6" si="18">
        <n x="29"/>
        <n x="49" s="1"/>
        <n x="5"/>
        <n x="16"/>
        <n x="10"/>
        <n x="3"/>
      </t>
    </mdx>
    <mdx n="47" f="v">
      <t c="5" si="18">
        <n x="29"/>
        <n x="49" s="1"/>
        <n x="26"/>
        <n x="16"/>
        <n x="10"/>
      </t>
    </mdx>
    <mdx n="47" f="v">
      <t c="6" si="18">
        <n x="29"/>
        <n x="49" s="1"/>
        <n x="2"/>
        <n x="16"/>
        <n x="39"/>
        <n x="7"/>
      </t>
    </mdx>
    <mdx n="47" f="v">
      <t c="5" si="18">
        <n x="29"/>
        <n x="49" s="1"/>
        <n x="27"/>
        <n x="16"/>
        <n x="21"/>
      </t>
    </mdx>
    <mdx n="47" f="v">
      <t c="6" si="18">
        <n x="29"/>
        <n x="49" s="1"/>
        <n x="22"/>
        <n x="16"/>
        <n x="10"/>
        <n x="21"/>
      </t>
    </mdx>
    <mdx n="47" f="v">
      <t c="5" si="18">
        <n x="29"/>
        <n x="49" s="1"/>
        <n x="12"/>
        <n x="16"/>
        <n x="6"/>
      </t>
    </mdx>
    <mdx n="47" f="v">
      <t c="5" si="18">
        <n x="29"/>
        <n x="49" s="1"/>
        <n x="5"/>
        <n x="16"/>
        <n x="7"/>
      </t>
    </mdx>
    <mdx n="47" f="v">
      <t c="6" si="18">
        <n x="29"/>
        <n x="49" s="1"/>
        <n x="5"/>
        <n x="16"/>
        <n x="10"/>
        <n x="0"/>
      </t>
    </mdx>
    <mdx n="47" f="v">
      <t c="6" si="18">
        <n x="29"/>
        <n x="49" s="1"/>
        <n x="14"/>
        <n x="16"/>
        <n x="10"/>
        <n x="3"/>
      </t>
    </mdx>
    <mdx n="47" f="v">
      <t c="6" si="18">
        <n x="29"/>
        <n x="49" s="1"/>
        <n x="4"/>
        <n x="16"/>
        <n x="10"/>
        <n x="7"/>
      </t>
    </mdx>
    <mdx n="47" f="v">
      <t c="5" si="18">
        <n x="29"/>
        <n x="49" s="1"/>
        <n x="20"/>
        <n x="16"/>
        <n x="33"/>
      </t>
    </mdx>
    <mdx n="47" f="v">
      <t c="6" si="18">
        <n x="29"/>
        <n x="49" s="1"/>
        <n x="4"/>
        <n x="16"/>
        <n x="35"/>
        <n x="3"/>
      </t>
    </mdx>
    <mdx n="47" f="v">
      <t c="6" si="18">
        <n x="29"/>
        <n x="49" s="1"/>
        <n x="11"/>
        <n x="16"/>
        <n x="33"/>
        <n x="6"/>
      </t>
    </mdx>
    <mdx n="47" f="v">
      <t c="5" si="18">
        <n x="29"/>
        <n x="49" s="1"/>
        <n x="2"/>
        <n x="16"/>
        <n x="6"/>
      </t>
    </mdx>
    <mdx n="47" f="v">
      <t c="5" si="18">
        <n x="29"/>
        <n x="49" s="1"/>
        <n x="23"/>
        <n x="16"/>
        <n x="21"/>
      </t>
    </mdx>
    <mdx n="47" f="v">
      <t c="6" si="18">
        <n x="29"/>
        <n x="49" s="1"/>
        <n x="13"/>
        <n x="16"/>
        <n x="8"/>
        <n x="3"/>
      </t>
    </mdx>
    <mdx n="47" f="v">
      <t c="5" si="18">
        <n x="29"/>
        <n x="49" s="1"/>
        <n x="14"/>
        <n x="16"/>
        <n x="3"/>
      </t>
    </mdx>
    <mdx n="47" f="v">
      <t c="6" si="18">
        <n x="29"/>
        <n x="49" s="1"/>
        <n x="13"/>
        <n x="16"/>
        <n x="8"/>
        <n x="7"/>
      </t>
    </mdx>
    <mdx n="47" f="v">
      <t c="5" si="18">
        <n x="29"/>
        <n x="49" s="1"/>
        <n x="28"/>
        <n x="16"/>
        <n x="34"/>
      </t>
    </mdx>
    <mdx n="47" f="v">
      <t c="6" si="18">
        <n x="29"/>
        <n x="49" s="1"/>
        <n x="4"/>
        <n x="16"/>
        <n x="33"/>
        <n x="0"/>
      </t>
    </mdx>
    <mdx n="47" f="v">
      <t c="6" si="18">
        <n x="29"/>
        <n x="49" s="1"/>
        <n x="13"/>
        <n x="16"/>
        <n x="10"/>
        <n x="3"/>
      </t>
    </mdx>
    <mdx n="47" f="v">
      <t c="5" si="18">
        <n x="29"/>
        <n x="49" s="1"/>
        <n x="15"/>
        <n x="16"/>
        <n x="7"/>
      </t>
    </mdx>
    <mdx n="47" f="v">
      <t c="5" si="18">
        <n x="29"/>
        <n x="49" s="1"/>
        <n x="12"/>
        <n x="16"/>
        <n x="0"/>
      </t>
    </mdx>
    <mdx n="47" f="v">
      <t c="6" si="18">
        <n x="29"/>
        <n x="49" s="1"/>
        <n x="13"/>
        <n x="16"/>
        <n x="10"/>
        <n x="6"/>
      </t>
    </mdx>
    <mdx n="47" f="v">
      <t c="5" si="18">
        <n x="29"/>
        <n x="49" s="1"/>
        <n x="28"/>
        <n x="16"/>
        <n x="33"/>
      </t>
    </mdx>
    <mdx n="47" f="v">
      <t c="6" si="18">
        <n x="29"/>
        <n x="49" s="1"/>
        <n x="5"/>
        <n x="16"/>
        <n x="34"/>
        <n x="0"/>
      </t>
    </mdx>
    <mdx n="47" f="v">
      <t c="6" si="18">
        <n x="29"/>
        <n x="49" s="1"/>
        <n x="1"/>
        <n x="16"/>
        <n x="34"/>
        <n x="6"/>
      </t>
    </mdx>
    <mdx n="47" f="v">
      <t c="5" si="18">
        <n x="29"/>
        <n x="49" s="1"/>
        <n x="20"/>
        <n x="16"/>
        <n x="30"/>
      </t>
    </mdx>
    <mdx n="47" f="v">
      <t c="6" si="18">
        <n x="29"/>
        <n x="49" s="1"/>
        <n x="14"/>
        <n x="16"/>
        <n x="34"/>
        <n x="0"/>
      </t>
    </mdx>
    <mdx n="47" f="v">
      <t c="6" si="18">
        <n x="29"/>
        <n x="49" s="1"/>
        <n x="2"/>
        <n x="16"/>
        <n x="31"/>
        <n x="3"/>
      </t>
    </mdx>
    <mdx n="47" f="v">
      <t c="6" si="18">
        <n x="29"/>
        <n x="49" s="1"/>
        <n x="4"/>
        <n x="16"/>
        <n x="8"/>
        <n x="7"/>
      </t>
    </mdx>
    <mdx n="47" f="v">
      <t c="6" si="18">
        <n x="29"/>
        <n x="49" s="1"/>
        <n x="5"/>
        <n x="16"/>
        <n x="32"/>
        <n x="0"/>
      </t>
    </mdx>
    <mdx n="47" f="v">
      <t c="6" si="18">
        <n x="29"/>
        <n x="49" s="1"/>
        <n x="13"/>
        <n x="16"/>
        <n x="32"/>
        <n x="6"/>
      </t>
    </mdx>
    <mdx n="47" f="v">
      <t c="6" si="18">
        <n x="29"/>
        <n x="49" s="1"/>
        <n x="15"/>
        <n x="16"/>
        <n x="32"/>
        <n x="0"/>
      </t>
    </mdx>
    <mdx n="47" f="v">
      <t c="6" si="18">
        <n x="29"/>
        <n x="49" s="1"/>
        <n x="12"/>
        <n x="16"/>
        <n x="34"/>
        <n x="0"/>
      </t>
    </mdx>
    <mdx n="47" f="v">
      <t c="6" si="18">
        <n x="29"/>
        <n x="49" s="1"/>
        <n x="15"/>
        <n x="16"/>
        <n x="34"/>
        <n x="6"/>
      </t>
    </mdx>
    <mdx n="47" f="v">
      <t c="6" si="18">
        <n x="29"/>
        <n x="49" s="1"/>
        <n x="23"/>
        <n x="16"/>
        <n x="34"/>
        <n x="21"/>
      </t>
    </mdx>
    <mdx n="47" f="v">
      <t c="6" si="18">
        <n x="29"/>
        <n x="49" s="1"/>
        <n x="2"/>
        <n x="16"/>
        <n x="33"/>
        <n x="0"/>
      </t>
    </mdx>
    <mdx n="47" f="v">
      <t c="6" si="18">
        <n x="29"/>
        <n x="49" s="1"/>
        <n x="11"/>
        <n x="16"/>
        <n x="30"/>
        <n x="3"/>
      </t>
    </mdx>
    <mdx n="47" f="v">
      <t c="6" si="18">
        <n x="29"/>
        <n x="49" s="1"/>
        <n x="15"/>
        <n x="16"/>
        <n x="34"/>
        <n x="7"/>
      </t>
    </mdx>
    <mdx n="47" f="v">
      <t c="6" si="18">
        <n x="29"/>
        <n x="49" s="1"/>
        <n x="12"/>
        <n x="16"/>
        <n x="31"/>
        <n x="0"/>
      </t>
    </mdx>
    <mdx n="47" f="v">
      <t c="5" si="18">
        <n x="29"/>
        <n x="49" s="1"/>
        <n x="26"/>
        <n x="16"/>
        <n x="46"/>
      </t>
    </mdx>
    <mdx n="47" f="v">
      <t c="6" si="18">
        <n x="29"/>
        <n x="49" s="1"/>
        <n x="12"/>
        <n x="16"/>
        <n x="46"/>
        <n x="0"/>
      </t>
    </mdx>
    <mdx n="47" f="v">
      <t c="6" si="18">
        <n x="29"/>
        <n x="49" s="1"/>
        <n x="11"/>
        <n x="16"/>
        <n x="35"/>
        <n x="0"/>
      </t>
    </mdx>
    <mdx n="47" f="v">
      <t c="6" si="18">
        <n x="29"/>
        <n x="49" s="1"/>
        <n x="12"/>
        <n x="16"/>
        <n x="8"/>
        <n x="6"/>
      </t>
    </mdx>
    <mdx n="47" f="v">
      <t c="6" si="18">
        <n x="29"/>
        <n x="49" s="1"/>
        <n x="13"/>
        <n x="16"/>
        <n x="39"/>
        <n x="7"/>
      </t>
    </mdx>
    <mdx n="47" f="v">
      <t c="6" si="18">
        <n x="29"/>
        <n x="49" s="1"/>
        <n x="12"/>
        <n x="16"/>
        <n x="33"/>
        <n x="7"/>
      </t>
    </mdx>
    <mdx n="47" f="v">
      <t c="6" si="18">
        <n x="29"/>
        <n x="49" s="1"/>
        <n x="14"/>
        <n x="16"/>
        <n x="8"/>
        <n x="0"/>
      </t>
    </mdx>
    <mdx n="47" f="v">
      <t c="6" si="18">
        <n x="29"/>
        <n x="49" s="1"/>
        <n x="2"/>
        <n x="16"/>
        <n x="38"/>
        <n x="0"/>
      </t>
    </mdx>
    <mdx n="47" f="v">
      <t c="6" si="18">
        <n x="29"/>
        <n x="49" s="1"/>
        <n x="4"/>
        <n x="16"/>
        <n x="8"/>
        <n x="0"/>
      </t>
    </mdx>
    <mdx n="47" f="v">
      <t c="6" si="18">
        <n x="29"/>
        <n x="49" s="1"/>
        <n x="12"/>
        <n x="16"/>
        <n x="8"/>
        <n x="0"/>
      </t>
    </mdx>
    <mdx n="47" f="v">
      <t c="5" si="18">
        <n x="29"/>
        <n x="49" s="1"/>
        <n x="26"/>
        <n x="16"/>
        <n x="35"/>
      </t>
    </mdx>
    <mdx n="47" f="v">
      <t c="5" si="18">
        <n x="29"/>
        <n x="49" s="1"/>
        <n x="26"/>
        <n x="16"/>
        <n x="8"/>
      </t>
    </mdx>
    <mdx n="47" f="v">
      <t c="5" si="18">
        <n x="29"/>
        <n x="49" s="1"/>
        <n x="26"/>
        <n x="16"/>
        <n x="31"/>
      </t>
    </mdx>
    <mdx n="47" f="v">
      <t c="5" si="18">
        <n x="29"/>
        <n x="49" s="1"/>
        <n x="14"/>
        <n x="16"/>
        <n x="0"/>
      </t>
    </mdx>
    <mdx n="47" f="v">
      <t c="5" si="18">
        <n x="29"/>
        <n x="49" s="1"/>
        <n x="20"/>
        <n x="16"/>
        <n x="31"/>
      </t>
    </mdx>
    <mdx n="47" f="v">
      <t c="6" si="18">
        <n x="29"/>
        <n x="49" s="1"/>
        <n x="15"/>
        <n x="16"/>
        <n x="30"/>
        <n x="0"/>
      </t>
    </mdx>
    <mdx n="47" f="v">
      <t c="6" si="18">
        <n x="29"/>
        <n x="49" s="1"/>
        <n x="15"/>
        <n x="16"/>
        <n x="33"/>
        <n x="0"/>
      </t>
    </mdx>
    <mdx n="47" f="v">
      <t c="6" si="18">
        <n x="29"/>
        <n x="49" s="1"/>
        <n x="2"/>
        <n x="16"/>
        <n x="32"/>
        <n x="7"/>
      </t>
    </mdx>
    <mdx n="47" f="v">
      <t c="6" si="18">
        <n x="29"/>
        <n x="49" s="1"/>
        <n x="13"/>
        <n x="16"/>
        <n x="36"/>
        <n x="0"/>
      </t>
    </mdx>
    <mdx n="47" f="v">
      <t c="6" si="18">
        <n x="29"/>
        <n x="49" s="1"/>
        <n x="24"/>
        <n x="16"/>
        <n x="8"/>
        <n x="21"/>
      </t>
    </mdx>
    <mdx n="47" f="v">
      <t c="6" si="18">
        <n x="29"/>
        <n x="49" s="1"/>
        <n x="4"/>
        <n x="16"/>
        <n x="30"/>
        <n x="0"/>
      </t>
    </mdx>
    <mdx n="47" f="v">
      <t c="6" si="18">
        <n x="29"/>
        <n x="49" s="1"/>
        <n x="25"/>
        <n x="16"/>
        <n x="31"/>
        <n x="21"/>
      </t>
    </mdx>
    <mdx n="47" f="v">
      <t c="6" si="18">
        <n x="29"/>
        <n x="49" s="1"/>
        <n x="5"/>
        <n x="16"/>
        <n x="32"/>
        <n x="7"/>
      </t>
    </mdx>
    <mdx n="47" f="v">
      <t c="6" si="18">
        <n x="29"/>
        <n x="49" s="1"/>
        <n x="4"/>
        <n x="16"/>
        <n x="32"/>
        <n x="3"/>
      </t>
    </mdx>
    <mdx n="47" f="v">
      <t c="6" si="18">
        <n x="29"/>
        <n x="49" s="1"/>
        <n x="1"/>
        <n x="16"/>
        <n x="32"/>
        <n x="7"/>
      </t>
    </mdx>
    <mdx n="47" f="v">
      <t c="6" si="18">
        <n x="29"/>
        <n x="49" s="1"/>
        <n x="2"/>
        <n x="16"/>
        <n x="32"/>
        <n x="0"/>
      </t>
    </mdx>
    <mdx n="47" f="v">
      <t c="6" si="18">
        <n x="29"/>
        <n x="49" s="1"/>
        <n x="5"/>
        <n x="16"/>
        <n x="32"/>
        <n x="6"/>
      </t>
    </mdx>
    <mdx n="47" f="v">
      <t c="6" si="18">
        <n x="29"/>
        <n x="49" s="1"/>
        <n x="2"/>
        <n x="16"/>
        <n x="34"/>
        <n x="7"/>
      </t>
    </mdx>
    <mdx n="47" f="v">
      <t c="6" si="18">
        <n x="29"/>
        <n x="49" s="1"/>
        <n x="22"/>
        <n x="16"/>
        <n x="31"/>
        <n x="21"/>
      </t>
    </mdx>
    <mdx n="47" f="v">
      <t c="6" si="18">
        <n x="29"/>
        <n x="49" s="1"/>
        <n x="14"/>
        <n x="16"/>
        <n x="44"/>
        <n x="0"/>
      </t>
    </mdx>
    <mdx n="47" f="v">
      <t c="6" si="18">
        <n x="29"/>
        <n x="49" s="1"/>
        <n x="25"/>
        <n x="16"/>
        <n x="10"/>
        <n x="21"/>
      </t>
    </mdx>
    <mdx n="47" f="v">
      <t c="5" si="18">
        <n x="29"/>
        <n x="49" s="1"/>
        <n x="26"/>
        <n x="16"/>
        <n x="33"/>
      </t>
    </mdx>
    <mdx n="47" f="v">
      <t c="5" si="18">
        <n x="29"/>
        <n x="49" s="1"/>
        <n x="26"/>
        <n x="16"/>
        <n x="30"/>
      </t>
    </mdx>
    <mdx n="47" f="v">
      <t c="6" si="18">
        <n x="29"/>
        <n x="49" s="1"/>
        <n x="13"/>
        <n x="16"/>
        <n x="32"/>
        <n x="0"/>
      </t>
    </mdx>
    <mdx n="47" f="v">
      <t c="6" si="18">
        <n x="29"/>
        <n x="49" s="1"/>
        <n x="11"/>
        <n x="16"/>
        <n x="30"/>
        <n x="0"/>
      </t>
    </mdx>
    <mdx n="47" f="v">
      <t c="6" si="18">
        <n x="29"/>
        <n x="49" s="1"/>
        <n x="2"/>
        <n x="16"/>
        <n x="31"/>
        <n x="0"/>
      </t>
    </mdx>
    <mdx n="47" f="v">
      <t c="6" si="18">
        <n x="29"/>
        <n x="49" s="1"/>
        <n x="13"/>
        <n x="16"/>
        <n x="33"/>
        <n x="7"/>
      </t>
    </mdx>
    <mdx n="47" f="v">
      <t c="6" si="18">
        <n x="29"/>
        <n x="49" s="1"/>
        <n x="11"/>
        <n x="16"/>
        <n x="31"/>
        <n x="0"/>
      </t>
    </mdx>
    <mdx n="47" f="v">
      <t c="6" si="18">
        <n x="29"/>
        <n x="49" s="1"/>
        <n x="22"/>
        <n x="16"/>
        <n x="44"/>
        <n x="21"/>
      </t>
    </mdx>
    <mdx n="47" f="v">
      <t c="6" si="18">
        <n x="29"/>
        <n x="49" s="1"/>
        <n x="5"/>
        <n x="16"/>
        <n x="44"/>
        <n x="3"/>
      </t>
    </mdx>
    <mdx n="47" f="v">
      <t c="6" si="18">
        <n x="29"/>
        <n x="49" s="1"/>
        <n x="12"/>
        <n x="16"/>
        <n x="46"/>
        <n x="7"/>
      </t>
    </mdx>
    <mdx n="47" f="v">
      <t c="6" si="18">
        <n x="29"/>
        <n x="49" s="1"/>
        <n x="27"/>
        <n x="16"/>
        <n x="43"/>
        <n x="21"/>
      </t>
    </mdx>
    <mdx n="47" f="v">
      <t c="6" si="18">
        <n x="29"/>
        <n x="49" s="1"/>
        <n x="15"/>
        <n x="16"/>
        <n x="35"/>
        <n x="3"/>
      </t>
    </mdx>
    <mdx n="47" f="v">
      <t c="6" si="18">
        <n x="29"/>
        <n x="49" s="1"/>
        <n x="2"/>
        <n x="16"/>
        <n x="33"/>
        <n x="7"/>
      </t>
    </mdx>
    <mdx n="47" f="v">
      <t c="6" si="18">
        <n x="29"/>
        <n x="49" s="1"/>
        <n x="13"/>
        <n x="16"/>
        <n x="8"/>
        <n x="6"/>
      </t>
    </mdx>
    <mdx n="47" f="v">
      <t c="6" si="18">
        <n x="29"/>
        <n x="49" s="1"/>
        <n x="22"/>
        <n x="16"/>
        <n x="32"/>
        <n x="21"/>
      </t>
    </mdx>
    <mdx n="47" f="v">
      <t c="6" si="18">
        <n x="29"/>
        <n x="49" s="1"/>
        <n x="5"/>
        <n x="16"/>
        <n x="34"/>
        <n x="6"/>
      </t>
    </mdx>
    <mdx n="47" f="v">
      <t c="6" si="18">
        <n x="29"/>
        <n x="49" s="1"/>
        <n x="12"/>
        <n x="16"/>
        <n x="36"/>
        <n x="0"/>
      </t>
    </mdx>
    <mdx n="47" f="v">
      <t c="5" si="18">
        <n x="29"/>
        <n x="49" s="1"/>
        <n x="20"/>
        <n x="16"/>
        <n x="44"/>
      </t>
    </mdx>
    <mdx n="47" f="v">
      <t c="6" si="18">
        <n x="29"/>
        <n x="49" s="1"/>
        <n x="27"/>
        <n x="16"/>
        <n x="35"/>
        <n x="21"/>
      </t>
    </mdx>
    <mdx n="47" f="v">
      <t c="6" si="18">
        <n x="29"/>
        <n x="49" s="1"/>
        <n x="14"/>
        <n x="16"/>
        <n x="35"/>
        <n x="3"/>
      </t>
    </mdx>
    <mdx n="47" f="v">
      <t c="6" si="18">
        <n x="29"/>
        <n x="49" s="1"/>
        <n x="23"/>
        <n x="16"/>
        <n x="36"/>
        <n x="21"/>
      </t>
    </mdx>
    <mdx n="47" f="v">
      <t c="5" si="18">
        <n x="29"/>
        <n x="49" s="1"/>
        <n x="28"/>
        <n x="16"/>
        <n x="45"/>
      </t>
    </mdx>
    <mdx n="47" f="v">
      <t c="6" si="18">
        <n x="29"/>
        <n x="49" s="1"/>
        <n x="2"/>
        <n x="16"/>
        <n x="43"/>
        <n x="0"/>
      </t>
    </mdx>
    <mdx n="47" f="v">
      <t c="5" si="18">
        <n x="29"/>
        <n x="49" s="1"/>
        <n x="17"/>
        <n x="16"/>
        <n x="46"/>
      </t>
    </mdx>
    <mdx n="47" f="v">
      <t c="6" si="18">
        <n x="29"/>
        <n x="49" s="1"/>
        <n x="2"/>
        <n x="16"/>
        <n x="33"/>
        <n x="3"/>
      </t>
    </mdx>
    <mdx n="47" f="v">
      <t c="6" si="18">
        <n x="29"/>
        <n x="49" s="1"/>
        <n x="24"/>
        <n x="16"/>
        <n x="34"/>
        <n x="21"/>
      </t>
    </mdx>
    <mdx n="47" f="v">
      <t c="5" si="18">
        <n x="29"/>
        <n x="49" s="1"/>
        <n x="20"/>
        <n x="16"/>
        <n x="46"/>
      </t>
    </mdx>
    <mdx n="47" f="v">
      <t c="6" si="18">
        <n x="29"/>
        <n x="49" s="1"/>
        <n x="27"/>
        <n x="16"/>
        <n x="45"/>
        <n x="21"/>
      </t>
    </mdx>
    <mdx n="47" f="v">
      <t c="6" si="18">
        <n x="29"/>
        <n x="49" s="1"/>
        <n x="15"/>
        <n x="16"/>
        <n x="43"/>
        <n x="3"/>
      </t>
    </mdx>
    <mdx n="47" f="v">
      <t c="6" si="18">
        <n x="29"/>
        <n x="49" s="1"/>
        <n x="13"/>
        <n x="16"/>
        <n x="45"/>
        <n x="0"/>
      </t>
    </mdx>
    <mdx n="47" f="v">
      <t c="6" si="18">
        <n x="29"/>
        <n x="49" s="1"/>
        <n x="2"/>
        <n x="16"/>
        <n x="36"/>
        <n x="0"/>
      </t>
    </mdx>
    <mdx n="47" f="v">
      <t c="6" si="18">
        <n x="29"/>
        <n x="49" s="1"/>
        <n x="23"/>
        <n x="16"/>
        <n x="44"/>
        <n x="21"/>
      </t>
    </mdx>
    <mdx n="47" f="v">
      <t c="5" si="18">
        <n x="29"/>
        <n x="49" s="1"/>
        <n x="17"/>
        <n x="16"/>
        <n x="44"/>
      </t>
    </mdx>
    <mdx n="47" f="v">
      <t c="6" si="18">
        <n x="29"/>
        <n x="49" s="1"/>
        <n x="11"/>
        <n x="16"/>
        <n x="35"/>
        <n x="3"/>
      </t>
    </mdx>
    <mdx n="47" f="v">
      <t c="6" si="18">
        <n x="29"/>
        <n x="49" s="1"/>
        <n x="22"/>
        <n x="16"/>
        <n x="43"/>
        <n x="21"/>
      </t>
    </mdx>
    <mdx n="47" f="v">
      <t c="6" si="18">
        <n x="29"/>
        <n x="49" s="1"/>
        <n x="13"/>
        <n x="16"/>
        <n x="32"/>
        <n x="3"/>
      </t>
    </mdx>
    <mdx n="47" f="v">
      <t c="6" si="18">
        <n x="29"/>
        <n x="49" s="1"/>
        <n x="1"/>
        <n x="16"/>
        <n x="46"/>
        <n x="3"/>
      </t>
    </mdx>
    <mdx n="47" f="v">
      <t c="5" si="18">
        <n x="29"/>
        <n x="49" s="1"/>
        <n x="20"/>
        <n x="16"/>
        <n x="36"/>
      </t>
    </mdx>
    <mdx n="47" f="v">
      <t c="6" si="18">
        <n x="29"/>
        <n x="49" s="1"/>
        <n x="5"/>
        <n x="16"/>
        <n x="36"/>
        <n x="0"/>
      </t>
    </mdx>
    <mdx n="47" f="v">
      <t c="6" si="18">
        <n x="29"/>
        <n x="49" s="1"/>
        <n x="24"/>
        <n x="16"/>
        <n x="36"/>
        <n x="21"/>
      </t>
    </mdx>
    <mdx n="47" f="v">
      <t c="6" si="18">
        <n x="29"/>
        <n x="49" s="1"/>
        <n x="15"/>
        <n x="16"/>
        <n x="45"/>
        <n x="0"/>
      </t>
    </mdx>
    <mdx n="47" f="v">
      <t c="5" si="18">
        <n x="29"/>
        <n x="49" s="1"/>
        <n x="17"/>
        <n x="16"/>
        <n x="43"/>
      </t>
    </mdx>
    <mdx n="47" f="v">
      <t c="6" si="18">
        <n x="29"/>
        <n x="49" s="1"/>
        <n x="11"/>
        <n x="16"/>
        <n x="43"/>
        <n x="0"/>
      </t>
    </mdx>
    <mdx n="47" f="v">
      <t c="5" si="18">
        <n x="29"/>
        <n x="49" s="1"/>
        <n x="28"/>
        <n x="16"/>
        <n x="37"/>
      </t>
    </mdx>
    <mdx n="47" f="v">
      <t c="6" si="18">
        <n x="29"/>
        <n x="49" s="1"/>
        <n x="11"/>
        <n x="16"/>
        <n x="37"/>
        <n x="0"/>
      </t>
    </mdx>
    <mdx n="47" f="v">
      <t c="6" si="18">
        <n x="29"/>
        <n x="49" s="1"/>
        <n x="4"/>
        <n x="16"/>
        <n x="41"/>
        <n x="0"/>
      </t>
    </mdx>
    <mdx n="47" f="v">
      <t c="6" si="18">
        <n x="29"/>
        <n x="49" s="1"/>
        <n x="2"/>
        <n x="16"/>
        <n x="37"/>
        <n x="0"/>
      </t>
    </mdx>
    <mdx n="47" f="v">
      <t c="6" si="18">
        <n x="29"/>
        <n x="49" s="1"/>
        <n x="12"/>
        <n x="16"/>
        <n x="30"/>
        <n x="0"/>
      </t>
    </mdx>
    <mdx n="47" f="v">
      <t c="6" si="18">
        <n x="29"/>
        <n x="49" s="1"/>
        <n x="5"/>
        <n x="16"/>
        <n x="45"/>
        <n x="0"/>
      </t>
    </mdx>
    <mdx n="47" f="v">
      <t c="6" si="18">
        <n x="29"/>
        <n x="49" s="1"/>
        <n x="25"/>
        <n x="16"/>
        <n x="37"/>
        <n x="21"/>
      </t>
    </mdx>
    <mdx n="47" f="v">
      <t c="6" si="18">
        <n x="29"/>
        <n x="49" s="1"/>
        <n x="24"/>
        <n x="16"/>
        <n x="40"/>
        <n x="21"/>
      </t>
    </mdx>
    <mdx n="47" f="v">
      <t c="6" si="18">
        <n x="29"/>
        <n x="49" s="1"/>
        <n x="15"/>
        <n x="16"/>
        <n x="37"/>
        <n x="3"/>
      </t>
    </mdx>
    <mdx n="47" f="v">
      <t c="6" si="18">
        <n x="29"/>
        <n x="49" s="1"/>
        <n x="13"/>
        <n x="16"/>
        <n x="39"/>
        <n x="3"/>
      </t>
    </mdx>
    <mdx n="47" f="v">
      <t c="6" si="18">
        <n x="29"/>
        <n x="49" s="1"/>
        <n x="15"/>
        <n x="16"/>
        <n x="41"/>
        <n x="7"/>
      </t>
    </mdx>
    <mdx n="47" f="v">
      <t c="6" si="18">
        <n x="29"/>
        <n x="49" s="1"/>
        <n x="1"/>
        <n x="16"/>
        <n x="38"/>
        <n x="7"/>
      </t>
    </mdx>
    <mdx n="47" f="v">
      <t c="6" si="18">
        <n x="29"/>
        <n x="49" s="1"/>
        <n x="12"/>
        <n x="16"/>
        <n x="41"/>
        <n x="0"/>
      </t>
    </mdx>
    <mdx n="47" f="v">
      <t c="6" si="18">
        <n x="29"/>
        <n x="49" s="1"/>
        <n x="14"/>
        <n x="16"/>
        <n x="40"/>
        <n x="7"/>
      </t>
    </mdx>
    <mdx n="47" f="v">
      <t c="6" si="18">
        <n x="29"/>
        <n x="49" s="1"/>
        <n x="11"/>
        <n x="16"/>
        <n x="40"/>
        <n x="0"/>
      </t>
    </mdx>
    <mdx n="47" f="v">
      <t c="6" si="18">
        <n x="29"/>
        <n x="49" s="1"/>
        <n x="14"/>
        <n x="16"/>
        <n x="39"/>
        <n x="3"/>
      </t>
    </mdx>
    <mdx n="47" f="v">
      <t c="6" si="18">
        <n x="29"/>
        <n x="49" s="1"/>
        <n x="12"/>
        <n x="16"/>
        <n x="38"/>
        <n x="0"/>
      </t>
    </mdx>
    <mdx n="47" f="v">
      <t c="6" si="18">
        <n x="29"/>
        <n x="49" s="1"/>
        <n x="2"/>
        <n x="16"/>
        <n x="41"/>
        <n x="3"/>
      </t>
    </mdx>
    <mdx n="47" f="v">
      <t c="6" si="18">
        <n x="29"/>
        <n x="49" s="1"/>
        <n x="2"/>
        <n x="16"/>
        <n x="32"/>
        <n x="6"/>
      </t>
    </mdx>
    <mdx n="47" f="v">
      <t c="5" si="18">
        <n x="29"/>
        <n x="49" s="1"/>
        <n x="26"/>
        <n x="16"/>
        <n x="36"/>
      </t>
    </mdx>
    <mdx n="47" f="v">
      <t c="6" si="18">
        <n x="29"/>
        <n x="49" s="1"/>
        <n x="4"/>
        <n x="16"/>
        <n x="46"/>
        <n x="6"/>
      </t>
    </mdx>
    <mdx n="47" f="v">
      <t c="6" si="18">
        <n x="29"/>
        <n x="49" s="1"/>
        <n x="15"/>
        <n x="16"/>
        <n x="37"/>
        <n x="0"/>
      </t>
    </mdx>
    <mdx n="47" f="v">
      <t c="6" si="18">
        <n x="29"/>
        <n x="49" s="1"/>
        <n x="24"/>
        <n x="16"/>
        <n x="39"/>
        <n x="21"/>
      </t>
    </mdx>
    <mdx n="47" f="v">
      <t c="6" si="18">
        <n x="29"/>
        <n x="49" s="1"/>
        <n x="15"/>
        <n x="16"/>
        <n x="39"/>
        <n x="3"/>
      </t>
    </mdx>
    <mdx n="47" f="v">
      <t c="6" si="18">
        <n x="29"/>
        <n x="49" s="1"/>
        <n x="4"/>
        <n x="16"/>
        <n x="39"/>
        <n x="6"/>
      </t>
    </mdx>
    <mdx n="47" f="v">
      <t c="6" si="18">
        <n x="29"/>
        <n x="49" s="1"/>
        <n x="5"/>
        <n x="16"/>
        <n x="37"/>
        <n x="6"/>
      </t>
    </mdx>
    <mdx n="47" f="v">
      <t c="6" si="18">
        <n x="29"/>
        <n x="49" s="1"/>
        <n x="11"/>
        <n x="16"/>
        <n x="38"/>
        <n x="0"/>
      </t>
    </mdx>
    <mdx n="47" f="v">
      <t c="6" si="18">
        <n x="29"/>
        <n x="49" s="1"/>
        <n x="4"/>
        <n x="16"/>
        <n x="40"/>
        <n x="3"/>
      </t>
    </mdx>
    <mdx n="47" f="v">
      <t c="6" si="18">
        <n x="29"/>
        <n x="49" s="1"/>
        <n x="5"/>
        <n x="16"/>
        <n x="37"/>
        <n x="3"/>
      </t>
    </mdx>
    <mdx n="47" f="v">
      <t c="6" si="18">
        <n x="29"/>
        <n x="49" s="1"/>
        <n x="15"/>
        <n x="16"/>
        <n x="40"/>
        <n x="0"/>
      </t>
    </mdx>
    <mdx n="47" f="v">
      <t c="5" si="18">
        <n x="29"/>
        <n x="49" s="1"/>
        <n x="28"/>
        <n x="16"/>
        <n x="41"/>
      </t>
    </mdx>
    <mdx n="47" f="v">
      <t c="6" si="18">
        <n x="29"/>
        <n x="49" s="1"/>
        <n x="4"/>
        <n x="16"/>
        <n x="41"/>
        <n x="6"/>
      </t>
    </mdx>
    <mdx n="47" f="v">
      <t c="6" si="18">
        <n x="29"/>
        <n x="49" s="1"/>
        <n x="13"/>
        <n x="16"/>
        <n x="41"/>
        <n x="0"/>
      </t>
    </mdx>
    <mdx n="47" f="v">
      <t c="6" si="18">
        <n x="29"/>
        <n x="49" s="1"/>
        <n x="2"/>
        <n x="16"/>
        <n x="36"/>
        <n x="3"/>
      </t>
    </mdx>
    <mdx n="47" f="v">
      <t c="6" si="18">
        <n x="29"/>
        <n x="49" s="1"/>
        <n x="14"/>
        <n x="16"/>
        <n x="39"/>
        <n x="0"/>
      </t>
    </mdx>
    <mdx n="47" f="v">
      <t c="6" si="18">
        <n x="29"/>
        <n x="49" s="1"/>
        <n x="2"/>
        <n x="16"/>
        <n x="40"/>
        <n x="0"/>
      </t>
    </mdx>
    <mdx n="47" f="v">
      <t c="6" si="18">
        <n x="29"/>
        <n x="49" s="1"/>
        <n x="13"/>
        <n x="16"/>
        <n x="40"/>
        <n x="3"/>
      </t>
    </mdx>
    <mdx n="47" f="v">
      <t c="6" si="18">
        <n x="29"/>
        <n x="49" s="1"/>
        <n x="15"/>
        <n x="16"/>
        <n x="39"/>
        <n x="7"/>
      </t>
    </mdx>
    <mdx n="47" f="v">
      <t c="5" si="18">
        <n x="29"/>
        <n x="49" s="1"/>
        <n x="17"/>
        <n x="16"/>
        <n x="40"/>
      </t>
    </mdx>
    <mdx n="47" f="v">
      <t c="6" si="18">
        <n x="29"/>
        <n x="49" s="1"/>
        <n x="12"/>
        <n x="16"/>
        <n x="39"/>
        <n x="0"/>
      </t>
    </mdx>
    <mdx n="47" f="v">
      <t c="6" si="18">
        <n x="29"/>
        <n x="49" s="1"/>
        <n x="15"/>
        <n x="16"/>
        <n x="37"/>
        <n x="6"/>
      </t>
    </mdx>
    <mdx n="47" f="v">
      <t c="6" si="18">
        <n x="29"/>
        <n x="49" s="1"/>
        <n x="2"/>
        <n x="16"/>
        <n x="40"/>
        <n x="3"/>
      </t>
    </mdx>
    <mdx n="47" f="v">
      <t c="6" si="18">
        <n x="29"/>
        <n x="49" s="1"/>
        <n x="14"/>
        <n x="16"/>
        <n x="41"/>
        <n x="6"/>
      </t>
    </mdx>
    <mdx n="47" f="v">
      <t c="6" si="18">
        <n x="29"/>
        <n x="49" s="1"/>
        <n x="4"/>
        <n x="16"/>
        <n x="38"/>
        <n x="7"/>
      </t>
    </mdx>
    <mdx n="47" f="v">
      <t c="6" si="18">
        <n x="29"/>
        <n x="49" s="1"/>
        <n x="13"/>
        <n x="16"/>
        <n x="40"/>
        <n x="0"/>
      </t>
    </mdx>
    <mdx n="47" f="v">
      <t c="6" si="18">
        <n x="29"/>
        <n x="49" s="1"/>
        <n x="13"/>
        <n x="16"/>
        <n x="37"/>
        <n x="6"/>
      </t>
    </mdx>
    <mdx n="47" f="v">
      <t c="6" si="18">
        <n x="29"/>
        <n x="49" s="1"/>
        <n x="11"/>
        <n x="16"/>
        <n x="38"/>
        <n x="7"/>
      </t>
    </mdx>
    <mdx n="47" f="v">
      <t c="6" si="18">
        <n x="29"/>
        <n x="49" s="1"/>
        <n x="4"/>
        <n x="16"/>
        <n x="41"/>
        <n x="7"/>
      </t>
    </mdx>
    <mdx n="47" f="v">
      <t c="6" si="18">
        <n x="29"/>
        <n x="49" s="1"/>
        <n x="2"/>
        <n x="16"/>
        <n x="46"/>
        <n x="0"/>
      </t>
    </mdx>
    <mdx n="47" f="v">
      <t c="6" si="18">
        <n x="29"/>
        <n x="49" s="1"/>
        <n x="15"/>
        <n x="16"/>
        <n x="39"/>
        <n x="0"/>
      </t>
    </mdx>
    <mdx n="47" f="v">
      <t c="6" si="18">
        <n x="29"/>
        <n x="49" s="1"/>
        <n x="15"/>
        <n x="16"/>
        <n x="41"/>
        <n x="3"/>
      </t>
    </mdx>
    <mdx n="47" f="v">
      <t c="6" si="18">
        <n x="29"/>
        <n x="49" s="1"/>
        <n x="15"/>
        <n x="16"/>
        <n x="40"/>
        <n x="7"/>
      </t>
    </mdx>
    <mdx n="47" f="v">
      <t c="6" si="18">
        <n x="29"/>
        <n x="49" s="1"/>
        <n x="5"/>
        <n x="16"/>
        <n x="41"/>
        <n x="7"/>
      </t>
    </mdx>
    <mdx n="47" f="v">
      <t c="6" si="18">
        <n x="29"/>
        <n x="49" s="1"/>
        <n x="1"/>
        <n x="16"/>
        <n x="40"/>
        <n x="3"/>
      </t>
    </mdx>
    <mdx n="47" f="v">
      <t c="3" si="18">
        <n x="49" s="1"/>
        <n x="3"/>
        <n x="16"/>
      </t>
    </mdx>
    <mdx n="47" f="v">
      <t c="3" si="18">
        <n x="49" s="1"/>
        <n x="20"/>
        <n x="16"/>
      </t>
    </mdx>
    <mdx n="47" f="v">
      <t c="3" si="19">
        <n x="49" s="1"/>
        <n x="26"/>
        <n x="48"/>
      </t>
    </mdx>
    <mdx n="47" f="v">
      <t c="3" si="19">
        <n x="49" s="1"/>
        <n x="21"/>
        <n x="48"/>
      </t>
    </mdx>
    <mdx n="47" f="v">
      <t c="6" si="18">
        <n x="29"/>
        <n x="49" s="1"/>
        <n x="13"/>
        <n x="16"/>
        <n x="8"/>
        <n x="0"/>
      </t>
    </mdx>
    <mdx n="47" f="v">
      <t c="6" si="18">
        <n x="29"/>
        <n x="49" s="1"/>
        <n x="12"/>
        <n x="16"/>
        <n x="10"/>
        <n x="7"/>
      </t>
    </mdx>
    <mdx n="47" f="v">
      <t c="6" si="18">
        <n x="29"/>
        <n x="49" s="1"/>
        <n x="5"/>
        <n x="16"/>
        <n x="31"/>
        <n x="0"/>
      </t>
    </mdx>
    <mdx n="47" f="v">
      <t c="5" si="18">
        <n x="29"/>
        <n x="49" s="1"/>
        <n x="2"/>
        <n x="16"/>
        <n x="7"/>
      </t>
    </mdx>
    <mdx n="47" f="v">
      <t c="5" si="18">
        <n x="29"/>
        <n x="49" s="1"/>
        <n x="12"/>
        <n x="16"/>
        <n x="3"/>
      </t>
    </mdx>
    <mdx n="47" f="v">
      <t c="5" si="18">
        <n x="29"/>
        <n x="49" s="1"/>
        <n x="28"/>
        <n x="16"/>
        <n x="8"/>
      </t>
    </mdx>
    <mdx n="47" f="v">
      <t c="6" si="18">
        <n x="29"/>
        <n x="49" s="1"/>
        <n x="12"/>
        <n x="16"/>
        <n x="33"/>
        <n x="6"/>
      </t>
    </mdx>
    <mdx n="47" f="v">
      <t c="6" si="18">
        <n x="29"/>
        <n x="49" s="1"/>
        <n x="14"/>
        <n x="16"/>
        <n x="34"/>
        <n x="6"/>
      </t>
    </mdx>
    <mdx n="47" f="v">
      <t c="6" si="18">
        <n x="29"/>
        <n x="49" s="1"/>
        <n x="15"/>
        <n x="16"/>
        <n x="33"/>
        <n x="3"/>
      </t>
    </mdx>
    <mdx n="47" f="v">
      <t c="6" si="18">
        <n x="29"/>
        <n x="49" s="1"/>
        <n x="2"/>
        <n x="16"/>
        <n x="10"/>
        <n x="7"/>
      </t>
    </mdx>
    <mdx n="47" f="v">
      <t c="6" si="18">
        <n x="29"/>
        <n x="49" s="1"/>
        <n x="11"/>
        <n x="16"/>
        <n x="33"/>
        <n x="0"/>
      </t>
    </mdx>
    <mdx n="47" f="v">
      <t c="6" si="18">
        <n x="29"/>
        <n x="49" s="1"/>
        <n x="4"/>
        <n x="16"/>
        <n x="32"/>
        <n x="6"/>
      </t>
    </mdx>
    <mdx n="47" f="v">
      <t c="5" si="18">
        <n x="29"/>
        <n x="49" s="1"/>
        <n x="26"/>
        <n x="16"/>
        <n x="44"/>
      </t>
    </mdx>
    <mdx n="47" f="v">
      <t c="6" si="18">
        <n x="29"/>
        <n x="49" s="1"/>
        <n x="12"/>
        <n x="16"/>
        <n x="35"/>
        <n x="3"/>
      </t>
    </mdx>
    <mdx n="47" f="v">
      <t c="6" si="18">
        <n x="29"/>
        <n x="49" s="1"/>
        <n x="13"/>
        <n x="16"/>
        <n x="41"/>
        <n x="7"/>
      </t>
    </mdx>
    <mdx n="47" f="v">
      <t c="6" si="18">
        <n x="29"/>
        <n x="49" s="1"/>
        <n x="4"/>
        <n x="16"/>
        <n x="33"/>
        <n x="6"/>
      </t>
    </mdx>
    <mdx n="47" f="v">
      <t c="6" si="18">
        <n x="29"/>
        <n x="49" s="1"/>
        <n x="25"/>
        <n x="16"/>
        <n x="45"/>
        <n x="21"/>
      </t>
    </mdx>
    <mdx n="47" f="v">
      <t c="6" si="18">
        <n x="29"/>
        <n x="49" s="1"/>
        <n x="1"/>
        <n x="16"/>
        <n x="46"/>
        <n x="7"/>
      </t>
    </mdx>
    <mdx n="47" f="v">
      <t c="6" si="18">
        <n x="29"/>
        <n x="49" s="1"/>
        <n x="4"/>
        <n x="16"/>
        <n x="32"/>
        <n x="0"/>
      </t>
    </mdx>
    <mdx n="47" f="v">
      <t c="6" si="18">
        <n x="29"/>
        <n x="49" s="1"/>
        <n x="14"/>
        <n x="16"/>
        <n x="34"/>
        <n x="7"/>
      </t>
    </mdx>
    <mdx n="47" f="v">
      <t c="6" si="18">
        <n x="29"/>
        <n x="49" s="1"/>
        <n x="15"/>
        <n x="16"/>
        <n x="44"/>
        <n x="3"/>
      </t>
    </mdx>
    <mdx n="47" f="v">
      <t c="6" si="18">
        <n x="29"/>
        <n x="49" s="1"/>
        <n x="1"/>
        <n x="16"/>
        <n x="45"/>
        <n x="0"/>
      </t>
    </mdx>
    <mdx n="47" f="v">
      <t c="6" si="18">
        <n x="29"/>
        <n x="49" s="1"/>
        <n x="1"/>
        <n x="16"/>
        <n x="8"/>
        <n x="3"/>
      </t>
    </mdx>
    <mdx n="47" f="v">
      <t c="6" si="18">
        <n x="29"/>
        <n x="49" s="1"/>
        <n x="11"/>
        <n x="16"/>
        <n x="34"/>
        <n x="3"/>
      </t>
    </mdx>
    <mdx n="47" f="v">
      <t c="6" si="18">
        <n x="29"/>
        <n x="49" s="1"/>
        <n x="24"/>
        <n x="16"/>
        <n x="45"/>
        <n x="21"/>
      </t>
    </mdx>
    <mdx n="47" f="v">
      <t c="5" si="18">
        <n x="29"/>
        <n x="49" s="1"/>
        <n x="28"/>
        <n x="16"/>
        <n x="40"/>
      </t>
    </mdx>
    <mdx n="47" f="v">
      <t c="6" si="18">
        <n x="29"/>
        <n x="49" s="1"/>
        <n x="5"/>
        <n x="16"/>
        <n x="37"/>
        <n x="0"/>
      </t>
    </mdx>
    <mdx n="47" f="v">
      <t c="6" si="18">
        <n x="29"/>
        <n x="49" s="1"/>
        <n x="5"/>
        <n x="16"/>
        <n x="39"/>
        <n x="0"/>
      </t>
    </mdx>
    <mdx n="47" f="v">
      <t c="6" si="18">
        <n x="29"/>
        <n x="49" s="1"/>
        <n x="13"/>
        <n x="16"/>
        <n x="38"/>
        <n x="7"/>
      </t>
    </mdx>
    <mdx n="47" f="v">
      <t c="6" si="18">
        <n x="29"/>
        <n x="49" s="1"/>
        <n x="12"/>
        <n x="16"/>
        <n x="41"/>
        <n x="6"/>
      </t>
    </mdx>
    <mdx n="47" f="v">
      <t c="6" si="18">
        <n x="29"/>
        <n x="49" s="1"/>
        <n x="25"/>
        <n x="16"/>
        <n x="39"/>
        <n x="21"/>
      </t>
    </mdx>
    <mdx n="47" f="v">
      <t c="6" si="18">
        <n x="29"/>
        <n x="49" s="1"/>
        <n x="13"/>
        <n x="16"/>
        <n x="41"/>
        <n x="3"/>
      </t>
    </mdx>
    <mdx n="47" f="v">
      <t c="6" si="18">
        <n x="29"/>
        <n x="49" s="1"/>
        <n x="13"/>
        <n x="16"/>
        <n x="39"/>
        <n x="0"/>
      </t>
    </mdx>
    <mdx n="47" f="v">
      <t c="6" si="18">
        <n x="29"/>
        <n x="49" s="1"/>
        <n x="5"/>
        <n x="16"/>
        <n x="36"/>
        <n x="3"/>
      </t>
    </mdx>
    <mdx n="47" f="v">
      <t c="6" si="18">
        <n x="29"/>
        <n x="49" s="1"/>
        <n x="14"/>
        <n x="16"/>
        <n x="39"/>
        <n x="6"/>
      </t>
    </mdx>
    <mdx n="47" f="v">
      <t c="6" si="18">
        <n x="29"/>
        <n x="49" s="1"/>
        <n x="15"/>
        <n x="16"/>
        <n x="41"/>
        <n x="0"/>
      </t>
    </mdx>
    <mdx n="47" f="v">
      <t c="6" si="18">
        <n x="29"/>
        <n x="49" s="1"/>
        <n x="2"/>
        <n x="16"/>
        <n x="41"/>
        <n x="6"/>
      </t>
    </mdx>
    <mdx n="47" f="v">
      <t c="6" si="18">
        <n x="29"/>
        <n x="49" s="1"/>
        <n x="4"/>
        <n x="16"/>
        <n x="39"/>
        <n x="3"/>
      </t>
    </mdx>
    <mdx n="47" f="v">
      <t c="6" si="18">
        <n x="29"/>
        <n x="49" s="1"/>
        <n x="12"/>
        <n x="16"/>
        <n x="40"/>
        <n x="6"/>
      </t>
    </mdx>
    <mdx n="47" f="v">
      <t c="6" si="18">
        <n x="29"/>
        <n x="49" s="1"/>
        <n x="11"/>
        <n x="16"/>
        <n x="41"/>
        <n x="6"/>
      </t>
    </mdx>
    <mdx n="47" f="v">
      <t c="5" si="18">
        <n x="29"/>
        <n x="49" s="1"/>
        <n x="26"/>
        <n x="16"/>
        <n x="43"/>
      </t>
    </mdx>
    <mdx n="47" f="v">
      <t c="6" si="18">
        <n x="29"/>
        <n x="49" s="1"/>
        <n x="5"/>
        <n x="16"/>
        <n x="39"/>
        <n x="6"/>
      </t>
    </mdx>
    <mdx n="47" f="v">
      <t c="6" si="18">
        <n x="29"/>
        <n x="49" s="1"/>
        <n x="11"/>
        <n x="16"/>
        <n x="40"/>
        <n x="7"/>
      </t>
    </mdx>
    <mdx n="47" f="v">
      <t c="3" si="19">
        <n x="49" s="1"/>
        <n x="6"/>
        <n x="48"/>
      </t>
    </mdx>
    <mdx n="47" f="v">
      <t c="5" si="18">
        <n x="29"/>
        <n x="49" s="1"/>
        <n x="17"/>
        <n x="16"/>
        <n x="39"/>
      </t>
    </mdx>
    <mdx n="47" f="v">
      <t c="6" si="18">
        <n x="29"/>
        <n x="49" s="1"/>
        <n x="15"/>
        <n x="16"/>
        <n x="31"/>
        <n x="3"/>
      </t>
    </mdx>
    <mdx n="47" f="v">
      <t c="6" si="18">
        <n x="29"/>
        <n x="49" s="1"/>
        <n x="22"/>
        <n x="16"/>
        <n x="45"/>
        <n x="21"/>
      </t>
    </mdx>
    <mdx n="47" f="v">
      <t c="5" si="18">
        <n x="29"/>
        <n x="49" s="1"/>
        <n x="15"/>
        <n x="16"/>
        <n x="0"/>
      </t>
    </mdx>
    <mdx n="47" f="v">
      <t c="6" si="18">
        <n x="29"/>
        <n x="49" s="1"/>
        <n x="15"/>
        <n x="16"/>
        <n x="38"/>
        <n x="7"/>
      </t>
    </mdx>
    <mdx n="47" f="v">
      <t c="6" si="18">
        <n x="29"/>
        <n x="49" s="1"/>
        <n x="4"/>
        <n x="16"/>
        <n x="31"/>
        <n x="0"/>
      </t>
    </mdx>
    <mdx n="47" f="v">
      <t c="6" si="18">
        <n x="29"/>
        <n x="49" s="1"/>
        <n x="13"/>
        <n x="16"/>
        <n x="37"/>
        <n x="7"/>
      </t>
    </mdx>
    <mdx n="47" f="v">
      <t c="6" si="18">
        <n x="29"/>
        <n x="49" s="1"/>
        <n x="23"/>
        <n x="16"/>
        <n x="10"/>
        <n x="21"/>
      </t>
    </mdx>
    <mdx n="47" f="v">
      <t c="6" si="18">
        <n x="29"/>
        <n x="49" s="1"/>
        <n x="4"/>
        <n x="16"/>
        <n x="8"/>
        <n x="3"/>
      </t>
    </mdx>
    <mdx n="47" f="v">
      <t c="6" si="18">
        <n x="29"/>
        <n x="49" s="1"/>
        <n x="13"/>
        <n x="16"/>
        <n x="33"/>
        <n x="6"/>
      </t>
    </mdx>
    <mdx n="47" f="v">
      <t c="5" si="18">
        <n x="29"/>
        <n x="49" s="1"/>
        <n x="1"/>
        <n x="16"/>
        <n x="3"/>
      </t>
    </mdx>
    <mdx n="47" f="v">
      <t c="6" si="18">
        <n x="29"/>
        <n x="49" s="1"/>
        <n x="23"/>
        <n x="16"/>
        <n x="46"/>
        <n x="21"/>
      </t>
    </mdx>
    <mdx n="47" f="v">
      <t c="5" si="18">
        <n x="29"/>
        <n x="49" s="1"/>
        <n x="11"/>
        <n x="16"/>
        <n x="6"/>
      </t>
    </mdx>
    <mdx n="47" f="v">
      <t c="6" si="18">
        <n x="29"/>
        <n x="49" s="1"/>
        <n x="4"/>
        <n x="16"/>
        <n x="34"/>
        <n x="0"/>
      </t>
    </mdx>
    <mdx n="47" f="v">
      <t c="6" si="18">
        <n x="29"/>
        <n x="49" s="1"/>
        <n x="1"/>
        <n x="16"/>
        <n x="34"/>
        <n x="3"/>
      </t>
    </mdx>
    <mdx n="47" f="v">
      <t c="6" si="18">
        <n x="29"/>
        <n x="49" s="1"/>
        <n x="4"/>
        <n x="16"/>
        <n x="10"/>
        <n x="3"/>
      </t>
    </mdx>
    <mdx n="47" f="v">
      <t c="6" si="18">
        <n x="29"/>
        <n x="49" s="1"/>
        <n x="13"/>
        <n x="16"/>
        <n x="34"/>
        <n x="0"/>
      </t>
    </mdx>
    <mdx n="47" f="v">
      <t c="6" si="18">
        <n x="29"/>
        <n x="49" s="1"/>
        <n x="1"/>
        <n x="16"/>
        <n x="34"/>
        <n x="0"/>
      </t>
    </mdx>
    <mdx n="47" f="v">
      <t c="6" si="18">
        <n x="29"/>
        <n x="49" s="1"/>
        <n x="11"/>
        <n x="16"/>
        <n x="8"/>
        <n x="0"/>
      </t>
    </mdx>
    <mdx n="47" f="v">
      <t c="6" si="18">
        <n x="29"/>
        <n x="49" s="1"/>
        <n x="15"/>
        <n x="16"/>
        <n x="30"/>
        <n x="3"/>
      </t>
    </mdx>
    <mdx n="47" f="v">
      <t c="6" si="18">
        <n x="29"/>
        <n x="49" s="1"/>
        <n x="25"/>
        <n x="16"/>
        <n x="32"/>
        <n x="21"/>
      </t>
    </mdx>
    <mdx n="47" f="v">
      <t c="6" si="18">
        <n x="29"/>
        <n x="49" s="1"/>
        <n x="22"/>
        <n x="16"/>
        <n x="33"/>
        <n x="21"/>
      </t>
    </mdx>
    <mdx n="47" f="v">
      <t c="6" si="18">
        <n x="29"/>
        <n x="49" s="1"/>
        <n x="5"/>
        <n x="16"/>
        <n x="33"/>
        <n x="3"/>
      </t>
    </mdx>
    <mdx n="47" f="v">
      <t c="6" si="18">
        <n x="29"/>
        <n x="49" s="1"/>
        <n x="23"/>
        <n x="16"/>
        <n x="31"/>
        <n x="21"/>
      </t>
    </mdx>
    <mdx n="47" f="v">
      <t c="6" si="18">
        <n x="29"/>
        <n x="49" s="1"/>
        <n x="12"/>
        <n x="16"/>
        <n x="31"/>
        <n x="3"/>
      </t>
    </mdx>
    <mdx n="47" f="v">
      <t c="6" si="18">
        <n x="29"/>
        <n x="49" s="1"/>
        <n x="13"/>
        <n x="16"/>
        <n x="32"/>
        <n x="7"/>
      </t>
    </mdx>
    <mdx n="47" f="v">
      <t c="5" si="18">
        <n x="29"/>
        <n x="49" s="1"/>
        <n x="28"/>
        <n x="16"/>
        <n x="46"/>
      </t>
    </mdx>
    <mdx n="47" f="v">
      <t c="6" si="18">
        <n x="29"/>
        <n x="49" s="1"/>
        <n x="13"/>
        <n x="16"/>
        <n x="44"/>
        <n x="0"/>
      </t>
    </mdx>
    <mdx n="47" f="v">
      <t c="6" si="18">
        <n x="29"/>
        <n x="49" s="1"/>
        <n x="2"/>
        <n x="16"/>
        <n x="8"/>
        <n x="0"/>
      </t>
    </mdx>
    <mdx n="47" f="v">
      <t c="6" si="18">
        <n x="29"/>
        <n x="49" s="1"/>
        <n x="27"/>
        <n x="16"/>
        <n x="30"/>
        <n x="21"/>
      </t>
    </mdx>
    <mdx n="47" f="v">
      <t c="6" si="18">
        <n x="29"/>
        <n x="49" s="1"/>
        <n x="14"/>
        <n x="16"/>
        <n x="33"/>
        <n x="0"/>
      </t>
    </mdx>
    <mdx n="47" f="v">
      <t c="6" si="18">
        <n x="29"/>
        <n x="49" s="1"/>
        <n x="1"/>
        <n x="16"/>
        <n x="31"/>
        <n x="3"/>
      </t>
    </mdx>
    <mdx n="47" f="v">
      <t c="6" si="18">
        <n x="29"/>
        <n x="49" s="1"/>
        <n x="22"/>
        <n x="16"/>
        <n x="34"/>
        <n x="21"/>
      </t>
    </mdx>
    <mdx n="47" f="v">
      <t c="6" si="18">
        <n x="29"/>
        <n x="49" s="1"/>
        <n x="5"/>
        <n x="16"/>
        <n x="34"/>
        <n x="3"/>
      </t>
    </mdx>
    <mdx n="47" f="v">
      <t c="6" si="18">
        <n x="29"/>
        <n x="49" s="1"/>
        <n x="23"/>
        <n x="16"/>
        <n x="32"/>
        <n x="21"/>
      </t>
    </mdx>
    <mdx n="47" f="v">
      <t c="6" si="18">
        <n x="29"/>
        <n x="49" s="1"/>
        <n x="12"/>
        <n x="16"/>
        <n x="32"/>
        <n x="3"/>
      </t>
    </mdx>
    <mdx n="47" f="v">
      <t c="6" si="18">
        <n x="29"/>
        <n x="49" s="1"/>
        <n x="15"/>
        <n x="16"/>
        <n x="32"/>
        <n x="7"/>
      </t>
    </mdx>
    <mdx n="47" f="v">
      <t c="5" si="18">
        <n x="29"/>
        <n x="49" s="1"/>
        <n x="17"/>
        <n x="16"/>
        <n x="31"/>
      </t>
    </mdx>
    <mdx n="47" f="v">
      <t c="6" si="18">
        <n x="29"/>
        <n x="49" s="1"/>
        <n x="11"/>
        <n x="16"/>
        <n x="34"/>
        <n x="7"/>
      </t>
    </mdx>
    <mdx n="47" f="v">
      <t c="6" si="18">
        <n x="29"/>
        <n x="49" s="1"/>
        <n x="12"/>
        <n x="16"/>
        <n x="44"/>
        <n x="0"/>
      </t>
    </mdx>
    <mdx n="47" f="v">
      <t c="6" si="18">
        <n x="29"/>
        <n x="49" s="1"/>
        <n x="23"/>
        <n x="16"/>
        <n x="35"/>
        <n x="21"/>
      </t>
    </mdx>
    <mdx n="47" f="v">
      <t c="6" si="18">
        <n x="29"/>
        <n x="49" s="1"/>
        <n x="4"/>
        <n x="16"/>
        <n x="46"/>
        <n x="0"/>
      </t>
    </mdx>
    <mdx n="47" f="v">
      <t c="6" si="18">
        <n x="29"/>
        <n x="49" s="1"/>
        <n x="14"/>
        <n x="16"/>
        <n x="45"/>
        <n x="3"/>
      </t>
    </mdx>
    <mdx n="47" f="v">
      <t c="6" si="18">
        <n x="29"/>
        <n x="49" s="1"/>
        <n x="24"/>
        <n x="16"/>
        <n x="46"/>
        <n x="21"/>
      </t>
    </mdx>
    <mdx n="47" f="v">
      <t c="6" si="18">
        <n x="29"/>
        <n x="49" s="1"/>
        <n x="15"/>
        <n x="16"/>
        <n x="32"/>
        <n x="3"/>
      </t>
    </mdx>
    <mdx n="47" f="v">
      <t c="6" si="18">
        <n x="29"/>
        <n x="49" s="1"/>
        <n x="1"/>
        <n x="16"/>
        <n x="34"/>
        <n x="7"/>
      </t>
    </mdx>
    <mdx n="47" f="v">
      <t c="6" si="18">
        <n x="29"/>
        <n x="49" s="1"/>
        <n x="4"/>
        <n x="16"/>
        <n x="46"/>
        <n x="3"/>
      </t>
    </mdx>
    <mdx n="47" f="v">
      <t c="5" si="18">
        <n x="29"/>
        <n x="49" s="1"/>
        <n x="20"/>
        <n x="16"/>
        <n x="35"/>
      </t>
    </mdx>
    <mdx n="47" f="v">
      <t c="6" si="18">
        <n x="29"/>
        <n x="49" s="1"/>
        <n x="23"/>
        <n x="16"/>
        <n x="43"/>
        <n x="21"/>
      </t>
    </mdx>
    <mdx n="47" f="v">
      <t c="6" si="18">
        <n x="29"/>
        <n x="49" s="1"/>
        <n x="4"/>
        <n x="16"/>
        <n x="44"/>
        <n x="0"/>
      </t>
    </mdx>
    <mdx n="47" f="v">
      <t c="6" si="18">
        <n x="29"/>
        <n x="49" s="1"/>
        <n x="13"/>
        <n x="16"/>
        <n x="43"/>
        <n x="3"/>
      </t>
    </mdx>
    <mdx n="47" f="v">
      <t c="6" si="18">
        <n x="29"/>
        <n x="49" s="1"/>
        <n x="1"/>
        <n x="16"/>
        <n x="44"/>
        <n x="0"/>
      </t>
    </mdx>
    <mdx n="47" f="v">
      <t c="6" si="18">
        <n x="29"/>
        <n x="49" s="1"/>
        <n x="4"/>
        <n x="16"/>
        <n x="46"/>
        <n x="7"/>
      </t>
    </mdx>
    <mdx n="47" f="v">
      <t c="6" si="18">
        <n x="29"/>
        <n x="49" s="1"/>
        <n x="12"/>
        <n x="16"/>
        <n x="44"/>
        <n x="3"/>
      </t>
    </mdx>
    <mdx n="47" f="v">
      <t c="6" si="18">
        <n x="29"/>
        <n x="49" s="1"/>
        <n x="12"/>
        <n x="16"/>
        <n x="43"/>
        <n x="0"/>
      </t>
    </mdx>
    <mdx n="47" f="v">
      <t c="6" si="18">
        <n x="29"/>
        <n x="49" s="1"/>
        <n x="12"/>
        <n x="16"/>
        <n x="33"/>
        <n x="0"/>
      </t>
    </mdx>
    <mdx n="47" f="v">
      <t c="5" si="18">
        <n x="29"/>
        <n x="49" s="1"/>
        <n x="20"/>
        <n x="16"/>
        <n x="34"/>
      </t>
    </mdx>
    <mdx n="47" f="v">
      <t c="5" si="18">
        <n x="29"/>
        <n x="49" s="1"/>
        <n x="20"/>
        <n x="16"/>
        <n x="45"/>
      </t>
    </mdx>
    <mdx n="47" f="v">
      <t c="6" si="18">
        <n x="29"/>
        <n x="49" s="1"/>
        <n x="4"/>
        <n x="16"/>
        <n x="43"/>
        <n x="0"/>
      </t>
    </mdx>
    <mdx n="47" f="v">
      <t c="6" si="18">
        <n x="29"/>
        <n x="49" s="1"/>
        <n x="14"/>
        <n x="16"/>
        <n x="44"/>
        <n x="3"/>
      </t>
    </mdx>
    <mdx n="47" f="v">
      <t c="5" si="18">
        <n x="29"/>
        <n x="49" s="1"/>
        <n x="26"/>
        <n x="16"/>
        <n x="45"/>
      </t>
    </mdx>
    <mdx n="47" f="v">
      <t c="6" si="18">
        <n x="29"/>
        <n x="49" s="1"/>
        <n x="2"/>
        <n x="16"/>
        <n x="45"/>
        <n x="0"/>
      </t>
    </mdx>
    <mdx n="47" f="v">
      <t c="6" si="18">
        <n x="29"/>
        <n x="49" s="1"/>
        <n x="2"/>
        <n x="16"/>
        <n x="46"/>
        <n x="7"/>
      </t>
    </mdx>
    <mdx n="47" f="v">
      <t c="6" si="18">
        <n x="29"/>
        <n x="49" s="1"/>
        <n x="14"/>
        <n x="16"/>
        <n x="43"/>
        <n x="0"/>
      </t>
    </mdx>
    <mdx n="47" f="v">
      <t c="6" si="18">
        <n x="29"/>
        <n x="49" s="1"/>
        <n x="1"/>
        <n x="16"/>
        <n x="33"/>
        <n x="3"/>
      </t>
    </mdx>
    <mdx n="47" f="v">
      <t c="6" si="18">
        <n x="29"/>
        <n x="49" s="1"/>
        <n x="1"/>
        <n x="16"/>
        <n x="30"/>
        <n x="0"/>
      </t>
    </mdx>
    <mdx n="47" f="v">
      <t c="6" si="18">
        <n x="29"/>
        <n x="49" s="1"/>
        <n x="15"/>
        <n x="16"/>
        <n x="46"/>
        <n x="0"/>
      </t>
    </mdx>
    <mdx n="47" f="v">
      <t c="6" si="18">
        <n x="29"/>
        <n x="49" s="1"/>
        <n x="5"/>
        <n x="16"/>
        <n x="46"/>
        <n x="3"/>
      </t>
    </mdx>
    <mdx n="47" f="v">
      <t c="6" si="18">
        <n x="29"/>
        <n x="49" s="1"/>
        <n x="15"/>
        <n x="16"/>
        <n x="36"/>
        <n x="3"/>
      </t>
    </mdx>
    <mdx n="47" f="v">
      <t c="6" si="18">
        <n x="29"/>
        <n x="49" s="1"/>
        <n x="11"/>
        <n x="16"/>
        <n x="46"/>
        <n x="7"/>
      </t>
    </mdx>
    <mdx n="47" f="v">
      <t c="6" si="18">
        <n x="29"/>
        <n x="49" s="1"/>
        <n x="1"/>
        <n x="16"/>
        <n x="35"/>
        <n x="0"/>
      </t>
    </mdx>
    <mdx n="47" f="v">
      <t c="6" si="18">
        <n x="29"/>
        <n x="49" s="1"/>
        <n x="11"/>
        <n x="16"/>
        <n x="44"/>
        <n x="3"/>
      </t>
    </mdx>
    <mdx n="47" f="v">
      <t c="5" si="18">
        <n x="29"/>
        <n x="49" s="1"/>
        <n x="28"/>
        <n x="16"/>
        <n x="43"/>
      </t>
    </mdx>
    <mdx n="47" f="v">
      <t c="6" si="18">
        <n x="29"/>
        <n x="49" s="1"/>
        <n x="1"/>
        <n x="16"/>
        <n x="39"/>
        <n x="7"/>
      </t>
    </mdx>
    <mdx n="47" f="v">
      <t c="6" si="18">
        <n x="29"/>
        <n x="49" s="1"/>
        <n x="23"/>
        <n x="16"/>
        <n x="37"/>
        <n x="21"/>
      </t>
    </mdx>
    <mdx n="47" f="v">
      <t c="6" si="18">
        <n x="29"/>
        <n x="49" s="1"/>
        <n x="1"/>
        <n x="16"/>
        <n x="38"/>
        <n x="0"/>
      </t>
    </mdx>
    <mdx n="47" f="v">
      <t c="6" si="18">
        <n x="29"/>
        <n x="49" s="1"/>
        <n x="14"/>
        <n x="16"/>
        <n x="41"/>
        <n x="3"/>
      </t>
    </mdx>
    <mdx n="47" f="v">
      <t c="6" si="18">
        <n x="29"/>
        <n x="49" s="1"/>
        <n x="23"/>
        <n x="16"/>
        <n x="30"/>
        <n x="21"/>
      </t>
    </mdx>
    <mdx n="47" f="v">
      <t c="5" si="18">
        <n x="29"/>
        <n x="49" s="1"/>
        <n x="17"/>
        <n x="16"/>
        <n x="35"/>
      </t>
    </mdx>
    <mdx n="47" f="v">
      <t c="6" si="18">
        <n x="29"/>
        <n x="49" s="1"/>
        <n x="14"/>
        <n x="16"/>
        <n x="41"/>
        <n x="0"/>
      </t>
    </mdx>
    <mdx n="47" f="v">
      <t c="6" si="18">
        <n x="29"/>
        <n x="49" s="1"/>
        <n x="24"/>
        <n x="16"/>
        <n x="37"/>
        <n x="21"/>
      </t>
    </mdx>
    <mdx n="47" f="v">
      <t c="6" si="18">
        <n x="29"/>
        <n x="49" s="1"/>
        <n x="12"/>
        <n x="16"/>
        <n x="40"/>
        <n x="3"/>
      </t>
    </mdx>
    <mdx n="47" f="v">
      <t c="6" si="18">
        <n x="29"/>
        <n x="49" s="1"/>
        <n x="4"/>
        <n x="16"/>
        <n x="40"/>
        <n x="6"/>
      </t>
    </mdx>
    <mdx n="47" f="v">
      <t c="6" si="18">
        <n x="29"/>
        <n x="49" s="1"/>
        <n x="12"/>
        <n x="16"/>
        <n x="41"/>
        <n x="7"/>
      </t>
    </mdx>
    <mdx n="47" f="v">
      <t c="6" si="18">
        <n x="29"/>
        <n x="49" s="1"/>
        <n x="25"/>
        <n x="16"/>
        <n x="38"/>
        <n x="21"/>
      </t>
    </mdx>
    <mdx n="47" f="v">
      <t c="6" si="18">
        <n x="29"/>
        <n x="49" s="1"/>
        <n x="15"/>
        <n x="16"/>
        <n x="38"/>
        <n x="6"/>
      </t>
    </mdx>
    <mdx n="47" f="v">
      <t c="6" si="18">
        <n x="29"/>
        <n x="49" s="1"/>
        <n x="12"/>
        <n x="16"/>
        <n x="38"/>
        <n x="6"/>
      </t>
    </mdx>
    <mdx n="47" f="v">
      <t c="6" si="18">
        <n x="29"/>
        <n x="49" s="1"/>
        <n x="27"/>
        <n x="16"/>
        <n x="40"/>
        <n x="21"/>
      </t>
    </mdx>
    <mdx n="47" f="v">
      <t c="6" si="18">
        <n x="29"/>
        <n x="49" s="1"/>
        <n x="2"/>
        <n x="16"/>
        <n x="40"/>
        <n x="6"/>
      </t>
    </mdx>
    <mdx n="47" f="v">
      <t c="6" si="18">
        <n x="29"/>
        <n x="49" s="1"/>
        <n x="4"/>
        <n x="16"/>
        <n x="37"/>
        <n x="3"/>
      </t>
    </mdx>
    <mdx n="47" f="v">
      <t c="6" si="18">
        <n x="29"/>
        <n x="49" s="1"/>
        <n x="14"/>
        <n x="16"/>
        <n x="38"/>
        <n x="6"/>
      </t>
    </mdx>
    <mdx n="47" f="v">
      <t c="6" si="18">
        <n x="29"/>
        <n x="49" s="1"/>
        <n x="2"/>
        <n x="16"/>
        <n x="32"/>
        <n x="3"/>
      </t>
    </mdx>
    <mdx n="47" f="v">
      <t c="6" si="18">
        <n x="29"/>
        <n x="49" s="1"/>
        <n x="1"/>
        <n x="16"/>
        <n x="36"/>
        <n x="3"/>
      </t>
    </mdx>
    <mdx n="47" f="v">
      <t c="6" si="18">
        <n x="29"/>
        <n x="49" s="1"/>
        <n x="11"/>
        <n x="16"/>
        <n x="43"/>
        <n x="3"/>
      </t>
    </mdx>
    <mdx n="47" f="v">
      <t c="6" si="18">
        <n x="29"/>
        <n x="49" s="1"/>
        <n x="11"/>
        <n x="16"/>
        <n x="39"/>
        <n x="0"/>
      </t>
    </mdx>
    <mdx n="47" f="v">
      <t c="6" si="18">
        <n x="29"/>
        <n x="49" s="1"/>
        <n x="5"/>
        <n x="16"/>
        <n x="40"/>
        <n x="0"/>
      </t>
    </mdx>
    <mdx n="47" f="v">
      <t c="6" si="18">
        <n x="29"/>
        <n x="49" s="1"/>
        <n x="14"/>
        <n x="16"/>
        <n x="37"/>
        <n x="3"/>
      </t>
    </mdx>
    <mdx n="47" f="v">
      <t c="6" si="18">
        <n x="29"/>
        <n x="49" s="1"/>
        <n x="1"/>
        <n x="16"/>
        <n x="40"/>
        <n x="6"/>
      </t>
    </mdx>
    <mdx n="47" f="v">
      <t c="6" si="18">
        <n x="29"/>
        <n x="49" s="1"/>
        <n x="2"/>
        <n x="16"/>
        <n x="37"/>
        <n x="6"/>
      </t>
    </mdx>
    <mdx n="47" f="v">
      <t c="6" si="18">
        <n x="29"/>
        <n x="49" s="1"/>
        <n x="22"/>
        <n x="16"/>
        <n x="40"/>
        <n x="21"/>
      </t>
    </mdx>
    <mdx n="47" f="v">
      <t c="6" si="18">
        <n x="29"/>
        <n x="49" s="1"/>
        <n x="15"/>
        <n x="16"/>
        <n x="41"/>
        <n x="6"/>
      </t>
    </mdx>
    <mdx n="47" f="v">
      <t c="6" si="18">
        <n x="29"/>
        <n x="49" s="1"/>
        <n x="11"/>
        <n x="16"/>
        <n x="40"/>
        <n x="6"/>
      </t>
    </mdx>
    <mdx n="47" f="v">
      <t c="6" si="18">
        <n x="29"/>
        <n x="49" s="1"/>
        <n x="4"/>
        <n x="16"/>
        <n x="40"/>
        <n x="7"/>
      </t>
    </mdx>
    <mdx n="47" f="v">
      <t c="6" si="18">
        <n x="29"/>
        <n x="49" s="1"/>
        <n x="12"/>
        <n x="16"/>
        <n x="45"/>
        <n x="0"/>
      </t>
    </mdx>
    <mdx n="47" f="v">
      <t c="6" si="18">
        <n x="29"/>
        <n x="49" s="1"/>
        <n x="1"/>
        <n x="16"/>
        <n x="39"/>
        <n x="0"/>
      </t>
    </mdx>
    <mdx n="47" f="v">
      <t c="6" si="18">
        <n x="29"/>
        <n x="49" s="1"/>
        <n x="2"/>
        <n x="16"/>
        <n x="39"/>
        <n x="6"/>
      </t>
    </mdx>
    <mdx n="47" f="v">
      <t c="6" si="18">
        <n x="29"/>
        <n x="49" s="1"/>
        <n x="13"/>
        <n x="16"/>
        <n x="41"/>
        <n x="6"/>
      </t>
    </mdx>
    <mdx n="47" f="v">
      <t c="6" si="18">
        <n x="29"/>
        <n x="49" s="1"/>
        <n x="5"/>
        <n x="16"/>
        <n x="34"/>
        <n x="7"/>
      </t>
    </mdx>
    <mdx n="47" f="v">
      <t c="6" si="18">
        <n x="29"/>
        <n x="49" s="1"/>
        <n x="27"/>
        <n x="16"/>
        <n x="46"/>
        <n x="21"/>
      </t>
    </mdx>
    <mdx n="47" f="v">
      <t c="6" si="18">
        <n x="29"/>
        <n x="49" s="1"/>
        <n x="23"/>
        <n x="16"/>
        <n x="39"/>
        <n x="21"/>
      </t>
    </mdx>
    <mdx n="47" f="v">
      <t c="6" si="18">
        <n x="29"/>
        <n x="49" s="1"/>
        <n x="2"/>
        <n x="16"/>
        <n x="41"/>
        <n x="0"/>
      </t>
    </mdx>
    <mdx n="47" f="v">
      <t c="6" si="18">
        <n x="29"/>
        <n x="49" s="1"/>
        <n x="13"/>
        <n x="16"/>
        <n x="37"/>
        <n x="3"/>
      </t>
    </mdx>
    <mdx n="47" f="v">
      <t c="6" si="18">
        <n x="29"/>
        <n x="49" s="1"/>
        <n x="12"/>
        <n x="16"/>
        <n x="40"/>
        <n x="7"/>
      </t>
    </mdx>
    <mdx n="47" f="v">
      <t c="6" si="18">
        <n x="29"/>
        <n x="49" s="1"/>
        <n x="15"/>
        <n x="16"/>
        <n x="38"/>
        <n x="0"/>
      </t>
    </mdx>
    <mdx n="47" f="v">
      <t c="6" si="18">
        <n x="29"/>
        <n x="49" s="1"/>
        <n x="13"/>
        <n x="16"/>
        <n x="38"/>
        <n x="0"/>
      </t>
    </mdx>
    <mdx n="47" f="v">
      <t c="6" si="18">
        <n x="29"/>
        <n x="49" s="1"/>
        <n x="5"/>
        <n x="16"/>
        <n x="41"/>
        <n x="3"/>
      </t>
    </mdx>
    <mdx n="47" f="v">
      <t c="6" si="18">
        <n x="29"/>
        <n x="49" s="1"/>
        <n x="11"/>
        <n x="16"/>
        <n x="38"/>
        <n x="6"/>
      </t>
    </mdx>
    <mdx n="47" f="v">
      <t c="6" si="18">
        <n x="29"/>
        <n x="49" s="1"/>
        <n x="1"/>
        <n x="16"/>
        <n x="40"/>
        <n x="7"/>
      </t>
    </mdx>
    <mdx n="47" f="v">
      <t c="6" si="18">
        <n x="29"/>
        <n x="49" s="1"/>
        <n x="4"/>
        <n x="16"/>
        <n x="39"/>
        <n x="7"/>
      </t>
    </mdx>
    <mdx n="47" f="v">
      <t c="6" si="18">
        <n x="29"/>
        <n x="49" s="1"/>
        <n x="13"/>
        <n x="16"/>
        <n x="37"/>
        <n x="0"/>
      </t>
    </mdx>
    <mdx n="47" f="v">
      <t c="6" si="18">
        <n x="29"/>
        <n x="49" s="1"/>
        <n x="1"/>
        <n x="16"/>
        <n x="41"/>
        <n x="3"/>
      </t>
    </mdx>
    <mdx n="47" f="v">
      <t c="6" si="18">
        <n x="29"/>
        <n x="49" s="1"/>
        <n x="5"/>
        <n x="16"/>
        <n x="40"/>
        <n x="3"/>
      </t>
    </mdx>
    <mdx n="47" f="v">
      <t c="6" si="18">
        <n x="29"/>
        <n x="49" s="1"/>
        <n x="2"/>
        <n x="16"/>
        <n x="39"/>
        <n x="3"/>
      </t>
    </mdx>
    <mdx n="47" f="v">
      <t c="6" si="18">
        <n x="29"/>
        <n x="49" s="1"/>
        <n x="11"/>
        <n x="16"/>
        <n x="41"/>
        <n x="0"/>
      </t>
    </mdx>
    <mdx n="47" f="v">
      <t c="6" si="18">
        <n x="29"/>
        <n x="49" s="1"/>
        <n x="14"/>
        <n x="16"/>
        <n x="40"/>
        <n x="3"/>
      </t>
    </mdx>
    <mdx n="47" f="v">
      <t c="6" si="18">
        <n x="29"/>
        <n x="49" s="1"/>
        <n x="12"/>
        <n x="16"/>
        <n x="37"/>
        <n x="7"/>
      </t>
    </mdx>
    <mdx n="47" f="v">
      <t c="6" si="18">
        <n x="29"/>
        <n x="49" s="1"/>
        <n x="22"/>
        <n x="16"/>
        <n x="41"/>
        <n x="21"/>
      </t>
    </mdx>
    <mdx n="47" f="v">
      <t c="6" si="18">
        <n x="29"/>
        <n x="49" s="1"/>
        <n x="13"/>
        <n x="16"/>
        <n x="40"/>
        <n x="6"/>
      </t>
    </mdx>
    <mdx n="47" f="v">
      <t c="3" si="18">
        <n x="49" s="1"/>
        <n x="6"/>
        <n x="16"/>
      </t>
    </mdx>
    <mdx n="47" f="v">
      <t c="3" si="18">
        <n x="49" s="1"/>
        <n x="7"/>
        <n x="16"/>
      </t>
    </mdx>
    <mdx n="47" f="v">
      <t c="3" si="19">
        <n x="49" s="1"/>
        <n x="3"/>
        <n x="48"/>
      </t>
    </mdx>
    <mdx n="47" f="v">
      <t c="3" si="19">
        <n x="49" s="1"/>
        <n x="7"/>
        <n x="48"/>
      </t>
    </mdx>
    <mdx n="47" f="v">
      <t c="6" si="18">
        <n x="29"/>
        <n x="49" s="1"/>
        <n x="27"/>
        <n x="16"/>
        <n x="33"/>
        <n x="21"/>
      </t>
    </mdx>
    <mdx n="47" f="v">
      <t c="6" si="18">
        <n x="29"/>
        <n x="49" s="1"/>
        <n x="11"/>
        <n x="16"/>
        <n x="45"/>
        <n x="0"/>
      </t>
    </mdx>
    <mdx n="47" f="v">
      <t c="4" si="18">
        <n x="29"/>
        <n x="49" s="1"/>
        <n x="17"/>
        <n x="16"/>
      </t>
    </mdx>
    <mdx n="47" f="v">
      <t c="6" si="18">
        <n x="29"/>
        <n x="49" s="1"/>
        <n x="2"/>
        <n x="16"/>
        <n x="10"/>
        <n x="3"/>
      </t>
    </mdx>
    <mdx n="47" f="v">
      <t c="6" si="18">
        <n x="29"/>
        <n x="49" s="1"/>
        <n x="12"/>
        <n x="16"/>
        <n x="32"/>
        <n x="7"/>
      </t>
    </mdx>
    <mdx n="47" f="v">
      <t c="6" si="18">
        <n x="29"/>
        <n x="49" s="1"/>
        <n x="4"/>
        <n x="16"/>
        <n x="34"/>
        <n x="7"/>
      </t>
    </mdx>
    <mdx n="47" f="v">
      <t c="6" si="18">
        <n x="29"/>
        <n x="49" s="1"/>
        <n x="1"/>
        <n x="16"/>
        <n x="31"/>
        <n x="0"/>
      </t>
    </mdx>
    <mdx n="47" f="v">
      <t c="6" si="18">
        <n x="29"/>
        <n x="49" s="1"/>
        <n x="5"/>
        <n x="16"/>
        <n x="31"/>
        <n x="3"/>
      </t>
    </mdx>
    <mdx n="47" f="v">
      <t c="6" si="18">
        <n x="29"/>
        <n x="49" s="1"/>
        <n x="15"/>
        <n x="16"/>
        <n x="10"/>
        <n x="7"/>
      </t>
    </mdx>
    <mdx n="47" f="v">
      <t c="6" si="18">
        <n x="29"/>
        <n x="49" s="1"/>
        <n x="13"/>
        <n x="16"/>
        <n x="33"/>
        <n x="0"/>
      </t>
    </mdx>
    <mdx n="47" f="v">
      <t c="6" si="18">
        <n x="29"/>
        <n x="49" s="1"/>
        <n x="1"/>
        <n x="16"/>
        <n x="32"/>
        <n x="0"/>
      </t>
    </mdx>
    <mdx n="47" f="v">
      <t c="6" si="18">
        <n x="29"/>
        <n x="49" s="1"/>
        <n x="4"/>
        <n x="16"/>
        <n x="44"/>
        <n x="3"/>
      </t>
    </mdx>
    <mdx n="47" f="v">
      <t c="6" si="18">
        <n x="29"/>
        <n x="49" s="1"/>
        <n x="13"/>
        <n x="16"/>
        <n x="35"/>
        <n x="3"/>
      </t>
    </mdx>
    <mdx n="47" f="v">
      <t c="6" si="18">
        <n x="29"/>
        <n x="49" s="1"/>
        <n x="12"/>
        <n x="16"/>
        <n x="32"/>
        <n x="6"/>
      </t>
    </mdx>
    <mdx n="47" f="v">
      <t c="6" si="18">
        <n x="29"/>
        <n x="49" s="1"/>
        <n x="15"/>
        <n x="16"/>
        <n x="46"/>
        <n x="6"/>
      </t>
    </mdx>
    <mdx n="47" f="v">
      <t c="6" si="18">
        <n x="29"/>
        <n x="49" s="1"/>
        <n x="5"/>
        <n x="16"/>
        <n x="35"/>
        <n x="0"/>
      </t>
    </mdx>
    <mdx n="47" f="v">
      <t c="6" si="18">
        <n x="29"/>
        <n x="49" s="1"/>
        <n x="2"/>
        <n x="16"/>
        <n x="44"/>
        <n x="0"/>
      </t>
    </mdx>
    <mdx n="47" f="v">
      <t c="6" si="18">
        <n x="29"/>
        <n x="49" s="1"/>
        <n x="11"/>
        <n x="16"/>
        <n x="36"/>
        <n x="3"/>
      </t>
    </mdx>
    <mdx n="47" f="v">
      <t c="5" si="18">
        <n x="29"/>
        <n x="49" s="1"/>
        <n x="20"/>
        <n x="16"/>
        <n x="38"/>
      </t>
    </mdx>
    <mdx n="47" f="v">
      <t c="6" si="18">
        <n x="29"/>
        <n x="49" s="1"/>
        <n x="13"/>
        <n x="16"/>
        <n x="46"/>
        <n x="0"/>
      </t>
    </mdx>
    <mdx n="47" f="v">
      <t c="6" si="18">
        <n x="29"/>
        <n x="49" s="1"/>
        <n x="13"/>
        <n x="16"/>
        <n x="45"/>
        <n x="3"/>
      </t>
    </mdx>
    <mdx n="47" f="v">
      <t c="6" si="18">
        <n x="29"/>
        <n x="49" s="1"/>
        <n x="11"/>
        <n x="16"/>
        <n x="46"/>
        <n x="3"/>
      </t>
    </mdx>
    <mdx n="47" f="v">
      <t c="6" si="18">
        <n x="29"/>
        <n x="49" s="1"/>
        <n x="5"/>
        <n x="16"/>
        <n x="43"/>
        <n x="3"/>
      </t>
    </mdx>
    <mdx n="47" f="v">
      <t c="6" si="18">
        <n x="29"/>
        <n x="49" s="1"/>
        <n x="4"/>
        <n x="16"/>
        <n x="34"/>
        <n x="3"/>
      </t>
    </mdx>
    <mdx n="47" f="v">
      <t c="6" si="18">
        <n x="29"/>
        <n x="49" s="1"/>
        <n x="2"/>
        <n x="16"/>
        <n x="45"/>
        <n x="3"/>
      </t>
    </mdx>
    <mdx n="47" f="v">
      <t c="5" si="18">
        <n x="29"/>
        <n x="49" s="1"/>
        <n x="17"/>
        <n x="16"/>
        <n x="45"/>
      </t>
    </mdx>
    <mdx n="47" f="v">
      <t c="6" si="18">
        <n x="29"/>
        <n x="49" s="1"/>
        <n x="24"/>
        <n x="16"/>
        <n x="41"/>
        <n x="21"/>
      </t>
    </mdx>
    <mdx n="47" f="v">
      <t c="6" si="18">
        <n x="29"/>
        <n x="49" s="1"/>
        <n x="24"/>
        <n x="16"/>
        <n x="43"/>
        <n x="21"/>
      </t>
    </mdx>
    <mdx n="47" f="v">
      <t c="6" si="18">
        <n x="29"/>
        <n x="49" s="1"/>
        <n x="23"/>
        <n x="16"/>
        <n x="41"/>
        <n x="21"/>
      </t>
    </mdx>
    <mdx n="47" f="v">
      <t c="6" si="18">
        <n x="29"/>
        <n x="49" s="1"/>
        <n x="1"/>
        <n x="16"/>
        <n x="37"/>
        <n x="6"/>
      </t>
    </mdx>
    <mdx n="47" f="v">
      <t c="6" si="18">
        <n x="29"/>
        <n x="49" s="1"/>
        <n x="2"/>
        <n x="16"/>
        <n x="38"/>
        <n x="3"/>
      </t>
    </mdx>
    <mdx n="47" f="v">
      <t c="6" si="18">
        <n x="29"/>
        <n x="49" s="1"/>
        <n x="14"/>
        <n x="16"/>
        <n x="38"/>
        <n x="0"/>
      </t>
    </mdx>
    <mdx n="47" f="v">
      <t c="6" si="18">
        <n x="29"/>
        <n x="49" s="1"/>
        <n x="24"/>
        <n x="16"/>
        <n x="38"/>
        <n x="21"/>
      </t>
    </mdx>
    <mdx n="47" f="v">
      <t c="6" si="18">
        <n x="29"/>
        <n x="49" s="1"/>
        <n x="5"/>
        <n x="16"/>
        <n x="40"/>
        <n x="6"/>
      </t>
    </mdx>
    <mdx n="47" f="v">
      <t c="6" si="18">
        <n x="29"/>
        <n x="49" s="1"/>
        <n x="13"/>
        <n x="16"/>
        <n x="39"/>
        <n x="6"/>
      </t>
    </mdx>
    <mdx n="47" f="v">
      <t c="6" si="18">
        <n x="29"/>
        <n x="49" s="1"/>
        <n x="15"/>
        <n x="16"/>
        <n x="43"/>
        <n x="0"/>
      </t>
    </mdx>
    <mdx n="47" f="v">
      <t c="6" si="18">
        <n x="29"/>
        <n x="49" s="1"/>
        <n x="12"/>
        <n x="16"/>
        <n x="37"/>
        <n x="0"/>
      </t>
    </mdx>
    <mdx n="47" f="v">
      <t c="6" si="18">
        <n x="29"/>
        <n x="49" s="1"/>
        <n x="14"/>
        <n x="16"/>
        <n x="46"/>
        <n x="0"/>
      </t>
    </mdx>
    <mdx n="47" f="v">
      <t c="6" si="18">
        <n x="29"/>
        <n x="49" s="1"/>
        <n x="11"/>
        <n x="16"/>
        <n x="46"/>
        <n x="6"/>
      </t>
    </mdx>
    <mdx n="47" f="v">
      <t c="6" si="18">
        <n x="29"/>
        <n x="49" s="1"/>
        <n x="11"/>
        <n x="16"/>
        <n x="37"/>
        <n x="3"/>
      </t>
    </mdx>
    <mdx n="47" f="v">
      <t c="6" si="18">
        <n x="29"/>
        <n x="49" s="1"/>
        <n x="12"/>
        <n x="16"/>
        <n x="40"/>
        <n x="0"/>
      </t>
    </mdx>
    <mdx n="47" f="v">
      <t c="6" si="18">
        <n x="29"/>
        <n x="49" s="1"/>
        <n x="11"/>
        <n x="16"/>
        <n x="39"/>
        <n x="7"/>
      </t>
    </mdx>
    <mdx n="47" f="v">
      <t c="6" si="18">
        <n x="29"/>
        <n x="49" s="1"/>
        <n x="15"/>
        <n x="16"/>
        <n x="39"/>
        <n x="6"/>
      </t>
    </mdx>
    <mdx n="47" f="v">
      <t c="6" si="18">
        <n x="29"/>
        <n x="49" s="1"/>
        <n x="12"/>
        <n x="16"/>
        <n x="37"/>
        <n x="6"/>
      </t>
    </mdx>
    <mdx n="47" f="v">
      <t c="6" si="18">
        <n x="29"/>
        <n x="49" s="1"/>
        <n x="1"/>
        <n x="16"/>
        <n x="40"/>
        <n x="0"/>
      </t>
    </mdx>
    <mdx n="47" f="v">
      <t c="3" si="18">
        <n x="49" s="1"/>
        <n x="26"/>
        <n x="16"/>
      </t>
    </mdx>
    <mdx n="47" f="v">
      <t c="3" si="19">
        <n x="49" s="1"/>
        <n x="0"/>
        <n x="48"/>
      </t>
    </mdx>
    <mdx n="47" f="v">
      <t c="6" si="18">
        <n x="29"/>
        <n x="49" s="1"/>
        <n x="13"/>
        <n x="16"/>
        <n x="35"/>
        <n x="0"/>
      </t>
    </mdx>
    <mdx n="47" f="v">
      <t c="6" si="18">
        <n x="29"/>
        <n x="49" s="1"/>
        <n x="1"/>
        <n x="16"/>
        <n x="10"/>
        <n x="0"/>
      </t>
    </mdx>
    <mdx n="47" f="v">
      <t c="6" si="18">
        <n x="29"/>
        <n x="49" s="1"/>
        <n x="1"/>
        <n x="16"/>
        <n x="37"/>
        <n x="7"/>
      </t>
    </mdx>
    <mdx n="47" f="v">
      <t c="5" si="18">
        <n x="29"/>
        <n x="49" s="1"/>
        <n x="14"/>
        <n x="16"/>
        <n x="6"/>
      </t>
    </mdx>
    <mdx n="47" f="v">
      <t c="6" si="18">
        <n x="29"/>
        <n x="49" s="1"/>
        <n x="25"/>
        <n x="16"/>
        <n x="35"/>
        <n x="21"/>
      </t>
    </mdx>
    <mdx n="47" f="v">
      <t c="6" si="18">
        <n x="29"/>
        <n x="49" s="1"/>
        <n x="13"/>
        <n x="16"/>
        <n x="10"/>
        <n x="0"/>
      </t>
    </mdx>
    <mdx n="47" f="v">
      <t c="5" si="18">
        <n x="29"/>
        <n x="49" s="1"/>
        <n x="13"/>
        <n x="16"/>
        <n x="3"/>
      </t>
    </mdx>
    <mdx n="47" f="v">
      <t c="5" si="18">
        <n x="29"/>
        <n x="49" s="1"/>
        <n x="13"/>
        <n x="16"/>
        <n x="6"/>
      </t>
    </mdx>
    <mdx n="47" f="v">
      <t c="5" si="18">
        <n x="29"/>
        <n x="49" s="1"/>
        <n x="1"/>
        <n x="16"/>
        <n x="0"/>
      </t>
    </mdx>
    <mdx n="47" f="v">
      <t c="5" si="18">
        <n x="29"/>
        <n x="49" s="1"/>
        <n x="2"/>
        <n x="16"/>
        <n x="0"/>
      </t>
    </mdx>
    <mdx n="47" f="v">
      <t c="6" si="18">
        <n x="29"/>
        <n x="49" s="1"/>
        <n x="2"/>
        <n x="16"/>
        <n x="8"/>
        <n x="6"/>
      </t>
    </mdx>
    <mdx n="47" f="v">
      <t c="5" si="18">
        <n x="29"/>
        <n x="49" s="1"/>
        <n x="25"/>
        <n x="16"/>
        <n x="21"/>
      </t>
    </mdx>
    <mdx n="47" f="v">
      <t c="6" si="18">
        <n x="29"/>
        <n x="49" s="1"/>
        <n x="13"/>
        <n x="16"/>
        <n x="34"/>
        <n x="3"/>
      </t>
    </mdx>
    <mdx n="47" f="v">
      <t c="6" si="18">
        <n x="29"/>
        <n x="49" s="1"/>
        <n x="11"/>
        <n x="16"/>
        <n x="32"/>
        <n x="6"/>
      </t>
    </mdx>
    <mdx n="47" f="v">
      <t c="6" si="18">
        <n x="29"/>
        <n x="49" s="1"/>
        <n x="27"/>
        <n x="16"/>
        <n x="32"/>
        <n x="21"/>
      </t>
    </mdx>
    <mdx n="47" f="v">
      <t c="6" si="18">
        <n x="29"/>
        <n x="49" s="1"/>
        <n x="11"/>
        <n x="16"/>
        <n x="33"/>
        <n x="3"/>
      </t>
    </mdx>
    <mdx n="47" f="v">
      <t c="5" si="18">
        <n x="29"/>
        <n x="49" s="1"/>
        <n x="28"/>
        <n x="16"/>
        <n x="44"/>
      </t>
    </mdx>
    <mdx n="47" f="v">
      <t c="5" si="18">
        <n x="29"/>
        <n x="49" s="1"/>
        <n x="5"/>
        <n x="16"/>
        <n x="6"/>
      </t>
    </mdx>
    <mdx n="47" f="v">
      <t c="6" si="18">
        <n x="29"/>
        <n x="49" s="1"/>
        <n x="13"/>
        <n x="16"/>
        <n x="30"/>
        <n x="3"/>
      </t>
    </mdx>
    <mdx n="47" f="v">
      <t c="6" si="18">
        <n x="29"/>
        <n x="49" s="1"/>
        <n x="15"/>
        <n x="16"/>
        <n x="34"/>
        <n x="0"/>
      </t>
    </mdx>
    <mdx n="47" f="v">
      <t c="6" si="18">
        <n x="29"/>
        <n x="49" s="1"/>
        <n x="11"/>
        <n x="16"/>
        <n x="34"/>
        <n x="6"/>
      </t>
    </mdx>
    <mdx n="47" f="v">
      <t c="6" si="18">
        <n x="29"/>
        <n x="49" s="1"/>
        <n x="22"/>
        <n x="16"/>
        <n x="30"/>
        <n x="21"/>
      </t>
    </mdx>
    <mdx n="47" f="v">
      <t c="6" si="18">
        <n x="29"/>
        <n x="49" s="1"/>
        <n x="5"/>
        <n x="16"/>
        <n x="30"/>
        <n x="3"/>
      </t>
    </mdx>
    <mdx n="47" f="v">
      <t c="6" si="18">
        <n x="29"/>
        <n x="49" s="1"/>
        <n x="24"/>
        <n x="16"/>
        <n x="32"/>
        <n x="21"/>
      </t>
    </mdx>
    <mdx n="47" f="v">
      <t c="6" si="18">
        <n x="29"/>
        <n x="49" s="1"/>
        <n x="11"/>
        <n x="16"/>
        <n x="32"/>
        <n x="3"/>
      </t>
    </mdx>
    <mdx n="47" f="v">
      <t c="6" si="18">
        <n x="29"/>
        <n x="49" s="1"/>
        <n x="14"/>
        <n x="16"/>
        <n x="32"/>
        <n x="7"/>
      </t>
    </mdx>
    <mdx n="47" f="v">
      <t c="6" si="18">
        <n x="29"/>
        <n x="49" s="1"/>
        <n x="25"/>
        <n x="16"/>
        <n x="44"/>
        <n x="21"/>
      </t>
    </mdx>
    <mdx n="47" f="v">
      <t c="6" si="18">
        <n x="29"/>
        <n x="49" s="1"/>
        <n x="1"/>
        <n x="16"/>
        <n x="44"/>
        <n x="3"/>
      </t>
    </mdx>
    <mdx n="47" f="v">
      <t c="6" si="18">
        <n x="29"/>
        <n x="49" s="1"/>
        <n x="23"/>
        <n x="16"/>
        <n x="8"/>
        <n x="21"/>
      </t>
    </mdx>
    <mdx n="47" f="v">
      <t c="6" si="18">
        <n x="29"/>
        <n x="49" s="1"/>
        <n x="2"/>
        <n x="16"/>
        <n x="8"/>
        <n x="3"/>
      </t>
    </mdx>
    <mdx n="47" f="v">
      <t c="6" si="18">
        <n x="29"/>
        <n x="49" s="1"/>
        <n x="5"/>
        <n x="16"/>
        <n x="30"/>
        <n x="0"/>
      </t>
    </mdx>
    <mdx n="47" f="v">
      <t c="6" si="18">
        <n x="29"/>
        <n x="49" s="1"/>
        <n x="11"/>
        <n x="16"/>
        <n x="32"/>
        <n x="7"/>
      </t>
    </mdx>
    <mdx n="47" f="v">
      <t c="6" si="18">
        <n x="29"/>
        <n x="49" s="1"/>
        <n x="14"/>
        <n x="16"/>
        <n x="30"/>
        <n x="0"/>
      </t>
    </mdx>
    <mdx n="47" f="v">
      <t c="6" si="18">
        <n x="29"/>
        <n x="49" s="1"/>
        <n x="1"/>
        <n x="16"/>
        <n x="32"/>
        <n x="3"/>
      </t>
    </mdx>
    <mdx n="47" f="v">
      <t c="6" si="18">
        <n x="29"/>
        <n x="49" s="1"/>
        <n x="12"/>
        <n x="16"/>
        <n x="32"/>
        <n x="0"/>
      </t>
    </mdx>
    <mdx n="47" f="v">
      <t c="6" si="18">
        <n x="29"/>
        <n x="49" s="1"/>
        <n x="15"/>
        <n x="16"/>
        <n x="32"/>
        <n x="6"/>
      </t>
    </mdx>
    <mdx n="47" f="v">
      <t c="6" si="18">
        <n x="29"/>
        <n x="49" s="1"/>
        <n x="24"/>
        <n x="16"/>
        <n x="31"/>
        <n x="21"/>
      </t>
    </mdx>
    <mdx n="47" f="v">
      <t c="6" si="18">
        <n x="29"/>
        <n x="49" s="1"/>
        <n x="11"/>
        <n x="16"/>
        <n x="31"/>
        <n x="3"/>
      </t>
    </mdx>
    <mdx n="47" f="v">
      <t c="5" si="18">
        <n x="29"/>
        <n x="49" s="1"/>
        <n x="17"/>
        <n x="16"/>
        <n x="32"/>
      </t>
    </mdx>
    <mdx n="47" f="v">
      <t c="5" si="18">
        <n x="29"/>
        <n x="49" s="1"/>
        <n x="28"/>
        <n x="16"/>
        <n x="36"/>
      </t>
    </mdx>
    <mdx n="47" f="v">
      <t c="6" si="18">
        <n x="29"/>
        <n x="49" s="1"/>
        <n x="11"/>
        <n x="16"/>
        <n x="44"/>
        <n x="0"/>
      </t>
    </mdx>
    <mdx n="47" f="v">
      <t c="5" si="18">
        <n x="29"/>
        <n x="49" s="1"/>
        <n x="20"/>
        <n x="16"/>
        <n x="43"/>
      </t>
    </mdx>
    <mdx n="47" f="v">
      <t c="6" si="18">
        <n x="29"/>
        <n x="49" s="1"/>
        <n x="24"/>
        <n x="16"/>
        <n x="35"/>
        <n x="21"/>
      </t>
    </mdx>
    <mdx n="47" f="v">
      <t c="6" si="18">
        <n x="29"/>
        <n x="49" s="1"/>
        <n x="4"/>
        <n x="16"/>
        <n x="45"/>
        <n x="0"/>
      </t>
    </mdx>
    <mdx n="47" f="v">
      <t c="6" si="18">
        <n x="29"/>
        <n x="49" s="1"/>
        <n x="13"/>
        <n x="16"/>
        <n x="44"/>
        <n x="3"/>
      </t>
    </mdx>
    <mdx n="47" f="v">
      <t c="6" si="18">
        <n x="29"/>
        <n x="49" s="1"/>
        <n x="14"/>
        <n x="16"/>
        <n x="46"/>
        <n x="7"/>
      </t>
    </mdx>
    <mdx n="47" f="v">
      <t c="6" si="18">
        <n x="29"/>
        <n x="49" s="1"/>
        <n x="1"/>
        <n x="16"/>
        <n x="30"/>
        <n x="3"/>
      </t>
    </mdx>
    <mdx n="47" f="v">
      <t c="6" si="18">
        <n x="29"/>
        <n x="49" s="1"/>
        <n x="12"/>
        <n x="16"/>
        <n x="30"/>
        <n x="3"/>
      </t>
    </mdx>
    <mdx n="47" f="v">
      <t c="5" si="18">
        <n x="29"/>
        <n x="49" s="1"/>
        <n x="17"/>
        <n x="16"/>
        <n x="30"/>
      </t>
    </mdx>
    <mdx n="47" f="v">
      <t c="6" si="18">
        <n x="29"/>
        <n x="49" s="1"/>
        <n x="2"/>
        <n x="16"/>
        <n x="46"/>
        <n x="3"/>
      </t>
    </mdx>
    <mdx n="47" f="v">
      <t c="6" si="18">
        <n x="29"/>
        <n x="49" s="1"/>
        <n x="12"/>
        <n x="16"/>
        <n x="46"/>
        <n x="6"/>
      </t>
    </mdx>
    <mdx n="47" f="v">
      <t c="6" si="18">
        <n x="29"/>
        <n x="49" s="1"/>
        <n x="12"/>
        <n x="16"/>
        <n x="43"/>
        <n x="3"/>
      </t>
    </mdx>
    <mdx n="47" f="v">
      <t c="6" si="18">
        <n x="29"/>
        <n x="49" s="1"/>
        <n x="4"/>
        <n x="16"/>
        <n x="35"/>
        <n x="0"/>
      </t>
    </mdx>
    <mdx n="47" f="v">
      <t c="6" si="18">
        <n x="29"/>
        <n x="49" s="1"/>
        <n x="1"/>
        <n x="16"/>
        <n x="45"/>
        <n x="3"/>
      </t>
    </mdx>
    <mdx n="47" f="v">
      <t c="6" si="18">
        <n x="29"/>
        <n x="49" s="1"/>
        <n x="1"/>
        <n x="16"/>
        <n x="43"/>
        <n x="0"/>
      </t>
    </mdx>
    <mdx n="47" f="v">
      <t c="6" si="18">
        <n x="29"/>
        <n x="49" s="1"/>
        <n x="2"/>
        <n x="16"/>
        <n x="43"/>
        <n x="3"/>
      </t>
    </mdx>
    <mdx n="47" f="v">
      <t c="6" si="18">
        <n x="29"/>
        <n x="49" s="1"/>
        <n x="13"/>
        <n x="16"/>
        <n x="43"/>
        <n x="0"/>
      </t>
    </mdx>
    <mdx n="47" f="v">
      <t c="6" si="18">
        <n x="29"/>
        <n x="49" s="1"/>
        <n x="12"/>
        <n x="16"/>
        <n x="10"/>
        <n x="0"/>
      </t>
    </mdx>
    <mdx n="47" f="v">
      <t c="6" si="18">
        <n x="29"/>
        <n x="49" s="1"/>
        <n x="5"/>
        <n x="16"/>
        <n x="32"/>
        <n x="3"/>
      </t>
    </mdx>
    <mdx n="47" f="v">
      <t c="6" si="18">
        <n x="29"/>
        <n x="49" s="1"/>
        <n x="15"/>
        <n x="16"/>
        <n x="33"/>
        <n x="7"/>
      </t>
    </mdx>
    <mdx n="47" f="v">
      <t c="6" si="18">
        <n x="29"/>
        <n x="49" s="1"/>
        <n x="22"/>
        <n x="16"/>
        <n x="36"/>
        <n x="21"/>
      </t>
    </mdx>
    <mdx n="47" f="v">
      <t c="6" si="18">
        <n x="29"/>
        <n x="49" s="1"/>
        <n x="23"/>
        <n x="16"/>
        <n x="45"/>
        <n x="21"/>
      </t>
    </mdx>
    <mdx n="47" f="v">
      <t c="6" si="18">
        <n x="29"/>
        <n x="49" s="1"/>
        <n x="5"/>
        <n x="16"/>
        <n x="43"/>
        <n x="0"/>
      </t>
    </mdx>
    <mdx n="47" f="v">
      <t c="6" si="18">
        <n x="29"/>
        <n x="49" s="1"/>
        <n x="14"/>
        <n x="16"/>
        <n x="43"/>
        <n x="3"/>
      </t>
    </mdx>
    <mdx n="47" f="v">
      <t c="6" si="18">
        <n x="29"/>
        <n x="49" s="1"/>
        <n x="12"/>
        <n x="16"/>
        <n x="46"/>
        <n x="3"/>
      </t>
    </mdx>
    <mdx n="47" f="v">
      <t c="6" si="18">
        <n x="29"/>
        <n x="49" s="1"/>
        <n x="1"/>
        <n x="16"/>
        <n x="36"/>
        <n x="0"/>
      </t>
    </mdx>
    <mdx n="47" f="v">
      <t c="6" si="18">
        <n x="29"/>
        <n x="49" s="1"/>
        <n x="13"/>
        <n x="16"/>
        <n x="46"/>
        <n x="7"/>
      </t>
    </mdx>
    <mdx n="47" f="v">
      <t c="6" si="18">
        <n x="29"/>
        <n x="49" s="1"/>
        <n x="1"/>
        <n x="16"/>
        <n x="43"/>
        <n x="3"/>
      </t>
    </mdx>
    <mdx n="47" f="v">
      <t c="5" si="18">
        <n x="29"/>
        <n x="49" s="1"/>
        <n x="20"/>
        <n x="16"/>
        <n x="40"/>
      </t>
    </mdx>
    <mdx n="47" f="v">
      <t c="6" si="18">
        <n x="29"/>
        <n x="49" s="1"/>
        <n x="11"/>
        <n x="16"/>
        <n x="10"/>
        <n x="6"/>
      </t>
    </mdx>
    <mdx n="47" f="v">
      <t c="6" si="18">
        <n x="29"/>
        <n x="49" s="1"/>
        <n x="12"/>
        <n x="16"/>
        <n x="33"/>
        <n x="3"/>
      </t>
    </mdx>
    <mdx n="47" f="v">
      <t c="6" si="18">
        <n x="29"/>
        <n x="49" s="1"/>
        <n x="11"/>
        <n x="16"/>
        <n x="36"/>
        <n x="0"/>
      </t>
    </mdx>
    <mdx n="47" f="v">
      <t c="6" si="18">
        <n x="29"/>
        <n x="49" s="1"/>
        <n x="2"/>
        <n x="16"/>
        <n x="44"/>
        <n x="3"/>
      </t>
    </mdx>
    <mdx n="47" f="v">
      <t c="6" si="18">
        <n x="29"/>
        <n x="49" s="1"/>
        <n x="2"/>
        <n x="16"/>
        <n x="35"/>
        <n x="0"/>
      </t>
    </mdx>
    <mdx n="47" f="v">
      <t c="6" si="18">
        <n x="29"/>
        <n x="49" s="1"/>
        <n x="2"/>
        <n x="16"/>
        <n x="46"/>
        <n x="6"/>
      </t>
    </mdx>
    <mdx n="47" f="v">
      <t c="6" si="18">
        <n x="29"/>
        <n x="49" s="1"/>
        <n x="11"/>
        <n x="16"/>
        <n x="45"/>
        <n x="3"/>
      </t>
    </mdx>
    <mdx n="47" f="v">
      <t c="6" si="18">
        <n x="29"/>
        <n x="49" s="1"/>
        <n x="25"/>
        <n x="16"/>
        <n x="43"/>
        <n x="21"/>
      </t>
    </mdx>
    <mdx n="47" f="v">
      <t c="5" si="18">
        <n x="29"/>
        <n x="49" s="1"/>
        <n x="26"/>
        <n x="16"/>
        <n x="40"/>
      </t>
    </mdx>
    <mdx n="47" f="v">
      <t c="6" si="18">
        <n x="29"/>
        <n x="49" s="1"/>
        <n x="25"/>
        <n x="16"/>
        <n x="41"/>
        <n x="21"/>
      </t>
    </mdx>
    <mdx n="47" f="v">
      <t c="6" si="18">
        <n x="29"/>
        <n x="49" s="1"/>
        <n x="27"/>
        <n x="16"/>
        <n x="37"/>
        <n x="21"/>
      </t>
    </mdx>
    <mdx n="47" f="v">
      <t c="6" si="18">
        <n x="29"/>
        <n x="49" s="1"/>
        <n x="1"/>
        <n x="16"/>
        <n x="37"/>
        <n x="0"/>
      </t>
    </mdx>
    <mdx n="47" f="v">
      <t c="6" si="18">
        <n x="29"/>
        <n x="49" s="1"/>
        <n x="11"/>
        <n x="16"/>
        <n x="41"/>
        <n x="3"/>
      </t>
    </mdx>
    <mdx n="47" f="v">
      <t c="6" si="18">
        <n x="29"/>
        <n x="49" s="1"/>
        <n x="4"/>
        <n x="16"/>
        <n x="31"/>
        <n x="3"/>
      </t>
    </mdx>
    <mdx n="47" f="v">
      <t c="6" si="18">
        <n x="29"/>
        <n x="49" s="1"/>
        <n x="4"/>
        <n x="16"/>
        <n x="43"/>
        <n x="3"/>
      </t>
    </mdx>
    <mdx n="47" f="v">
      <t c="6" si="18">
        <n x="29"/>
        <n x="49" s="1"/>
        <n x="23"/>
        <n x="16"/>
        <n x="40"/>
        <n x="21"/>
      </t>
    </mdx>
    <mdx n="47" f="v">
      <t c="6" si="18">
        <n x="29"/>
        <n x="49" s="1"/>
        <n x="4"/>
        <n x="16"/>
        <n x="40"/>
        <n x="0"/>
      </t>
    </mdx>
    <mdx n="47" f="v">
      <t c="6" si="18">
        <n x="29"/>
        <n x="49" s="1"/>
        <n x="12"/>
        <n x="16"/>
        <n x="41"/>
        <n x="3"/>
      </t>
    </mdx>
    <mdx n="47" f="v">
      <t c="6" si="18">
        <n x="29"/>
        <n x="49" s="1"/>
        <n x="4"/>
        <n x="16"/>
        <n x="37"/>
        <n x="6"/>
      </t>
    </mdx>
    <mdx n="47" f="v">
      <t c="6" si="18">
        <n x="29"/>
        <n x="49" s="1"/>
        <n x="14"/>
        <n x="16"/>
        <n x="41"/>
        <n x="7"/>
      </t>
    </mdx>
    <mdx n="47" f="v">
      <t c="6" si="18">
        <n x="29"/>
        <n x="49" s="1"/>
        <n x="5"/>
        <n x="16"/>
        <n x="39"/>
        <n x="7"/>
      </t>
    </mdx>
    <mdx n="47" f="v">
      <t c="6" si="18">
        <n x="29"/>
        <n x="49" s="1"/>
        <n x="14"/>
        <n x="16"/>
        <n x="40"/>
        <n x="6"/>
      </t>
    </mdx>
    <mdx n="47" f="v">
      <t c="6" si="18">
        <n x="29"/>
        <n x="49" s="1"/>
        <n x="15"/>
        <n x="16"/>
        <n x="45"/>
        <n x="3"/>
      </t>
    </mdx>
    <mdx n="47" f="v">
      <t c="6" si="18">
        <n x="29"/>
        <n x="49" s="1"/>
        <n x="4"/>
        <n x="16"/>
        <n x="37"/>
        <n x="0"/>
      </t>
    </mdx>
    <mdx n="47" f="v">
      <t c="6" si="18">
        <n x="29"/>
        <n x="49" s="1"/>
        <n x="15"/>
        <n x="16"/>
        <n x="37"/>
        <n x="7"/>
      </t>
    </mdx>
    <mdx n="47" f="v">
      <t c="6" si="18">
        <n x="29"/>
        <n x="49" s="1"/>
        <n x="5"/>
        <n x="16"/>
        <n x="38"/>
        <n x="3"/>
      </t>
    </mdx>
    <mdx n="47" f="v">
      <t c="6" si="18">
        <n x="29"/>
        <n x="49" s="1"/>
        <n x="25"/>
        <n x="16"/>
        <n x="40"/>
        <n x="21"/>
      </t>
    </mdx>
    <mdx n="47" f="v">
      <t c="6" si="18">
        <n x="29"/>
        <n x="49" s="1"/>
        <n x="1"/>
        <n x="16"/>
        <n x="33"/>
        <n x="0"/>
      </t>
    </mdx>
    <mdx n="47" f="v">
      <t c="6" si="18">
        <n x="29"/>
        <n x="49" s="1"/>
        <n x="12"/>
        <n x="16"/>
        <n x="36"/>
        <n x="3"/>
      </t>
    </mdx>
    <mdx n="47" f="v">
      <t c="5" si="18">
        <n x="29"/>
        <n x="49" s="1"/>
        <n x="28"/>
        <n x="16"/>
        <n x="39"/>
      </t>
    </mdx>
    <mdx n="47" f="v">
      <t c="6" si="18">
        <n x="29"/>
        <n x="49" s="1"/>
        <n x="27"/>
        <n x="16"/>
        <n x="39"/>
        <n x="21"/>
      </t>
    </mdx>
    <mdx n="47" f="v">
      <t c="6" si="18">
        <n x="29"/>
        <n x="49" s="1"/>
        <n x="5"/>
        <n x="16"/>
        <n x="41"/>
        <n x="0"/>
      </t>
    </mdx>
    <mdx n="47" f="v">
      <t c="6" si="18">
        <n x="29"/>
        <n x="49" s="1"/>
        <n x="11"/>
        <n x="16"/>
        <n x="40"/>
        <n x="3"/>
      </t>
    </mdx>
    <mdx n="47" f="v">
      <t c="6" si="18">
        <n x="29"/>
        <n x="49" s="1"/>
        <n x="1"/>
        <n x="16"/>
        <n x="39"/>
        <n x="6"/>
      </t>
    </mdx>
    <mdx n="47" f="v">
      <t c="6" si="18">
        <n x="29"/>
        <n x="49" s="1"/>
        <n x="2"/>
        <n x="16"/>
        <n x="38"/>
        <n x="7"/>
      </t>
    </mdx>
    <mdx n="47" f="v">
      <t c="6" si="18">
        <n x="29"/>
        <n x="49" s="1"/>
        <n x="22"/>
        <n x="16"/>
        <n x="39"/>
        <n x="21"/>
      </t>
    </mdx>
    <mdx n="47" f="v">
      <t c="6" si="18">
        <n x="29"/>
        <n x="49" s="1"/>
        <n x="13"/>
        <n x="16"/>
        <n x="38"/>
        <n x="6"/>
      </t>
    </mdx>
    <mdx n="47" f="v">
      <t c="6" si="18">
        <n x="29"/>
        <n x="49" s="1"/>
        <n x="11"/>
        <n x="16"/>
        <n x="37"/>
        <n x="7"/>
      </t>
    </mdx>
    <mdx n="47" f="v">
      <t c="6" si="18">
        <n x="29"/>
        <n x="49" s="1"/>
        <n x="15"/>
        <n x="16"/>
        <n x="33"/>
        <n x="6"/>
      </t>
    </mdx>
    <mdx n="47" f="v">
      <t c="6" si="18">
        <n x="29"/>
        <n x="49" s="1"/>
        <n x="2"/>
        <n x="16"/>
        <n x="39"/>
        <n x="0"/>
      </t>
    </mdx>
    <mdx n="47" f="v">
      <t c="5" si="18">
        <n x="29"/>
        <n x="49" s="1"/>
        <n x="17"/>
        <n x="16"/>
        <n x="38"/>
      </t>
    </mdx>
    <mdx n="47" f="v">
      <t c="6" si="18">
        <n x="29"/>
        <n x="49" s="1"/>
        <n x="11"/>
        <n x="16"/>
        <n x="37"/>
        <n x="6"/>
      </t>
    </mdx>
    <mdx n="47" f="v">
      <t c="6" si="18">
        <n x="29"/>
        <n x="49" s="1"/>
        <n x="13"/>
        <n x="16"/>
        <n x="34"/>
        <n x="7"/>
      </t>
    </mdx>
    <mdx n="47" f="v">
      <t c="6" si="18">
        <n x="29"/>
        <n x="49" s="1"/>
        <n x="1"/>
        <n x="16"/>
        <n x="46"/>
        <n x="6"/>
      </t>
    </mdx>
    <mdx n="47" f="v">
      <t c="5" si="18">
        <n x="29"/>
        <n x="49" s="1"/>
        <n x="26"/>
        <n x="16"/>
        <n x="38"/>
      </t>
    </mdx>
    <mdx n="47" f="v">
      <t c="6" si="18">
        <n x="29"/>
        <n x="49" s="1"/>
        <n x="4"/>
        <n x="16"/>
        <n x="39"/>
        <n x="0"/>
      </t>
    </mdx>
    <mdx n="47" f="v">
      <t c="6" si="18">
        <n x="29"/>
        <n x="49" s="1"/>
        <n x="12"/>
        <n x="16"/>
        <n x="39"/>
        <n x="3"/>
      </t>
    </mdx>
    <mdx n="47" f="v">
      <t c="6" si="18">
        <n x="29"/>
        <n x="49" s="1"/>
        <n x="5"/>
        <n x="16"/>
        <n x="41"/>
        <n x="6"/>
      </t>
    </mdx>
    <mdx n="47" f="v">
      <t c="6" si="18">
        <n x="29"/>
        <n x="49" s="1"/>
        <n x="12"/>
        <n x="16"/>
        <n x="39"/>
        <n x="7"/>
      </t>
    </mdx>
    <mdx n="47" f="v">
      <t c="6" si="18">
        <n x="29"/>
        <n x="49" s="1"/>
        <n x="5"/>
        <n x="16"/>
        <n x="37"/>
        <n x="7"/>
      </t>
    </mdx>
    <mdx n="47" f="v">
      <t c="6" si="18">
        <n x="29"/>
        <n x="49" s="1"/>
        <n x="4"/>
        <n x="16"/>
        <n x="38"/>
        <n x="3"/>
      </t>
    </mdx>
    <mdx n="47" f="v">
      <t c="6" si="18">
        <n x="29"/>
        <n x="49" s="1"/>
        <n x="1"/>
        <n x="16"/>
        <n x="38"/>
        <n x="3"/>
      </t>
    </mdx>
    <mdx n="47" f="v">
      <t c="6" si="18">
        <n x="29"/>
        <n x="49" s="1"/>
        <n x="11"/>
        <n x="16"/>
        <n x="39"/>
        <n x="6"/>
      </t>
    </mdx>
    <mdx n="47" f="v">
      <t c="6" si="18">
        <n x="29"/>
        <n x="49" s="1"/>
        <n x="15"/>
        <n x="16"/>
        <n x="40"/>
        <n x="6"/>
      </t>
    </mdx>
    <mdx n="47" f="v">
      <t c="6" si="18">
        <n x="29"/>
        <n x="49" s="1"/>
        <n x="5"/>
        <n x="16"/>
        <n x="40"/>
        <n x="7"/>
      </t>
    </mdx>
    <mdx n="47" f="v">
      <t c="6" si="18">
        <n x="29"/>
        <n x="49" s="1"/>
        <n x="4"/>
        <n x="16"/>
        <n x="41"/>
        <n x="3"/>
      </t>
    </mdx>
    <mdx n="47" f="v">
      <t c="6" si="18">
        <n x="29"/>
        <n x="49" s="1"/>
        <n x="2"/>
        <n x="16"/>
        <n x="37"/>
        <n x="3"/>
      </t>
    </mdx>
    <mdx n="47" f="v">
      <t c="6" si="18">
        <n x="29"/>
        <n x="49" s="1"/>
        <n x="14"/>
        <n x="16"/>
        <n x="40"/>
        <n x="0"/>
      </t>
    </mdx>
    <mdx n="47" f="v">
      <t c="6" si="18">
        <n x="29"/>
        <n x="49" s="1"/>
        <n x="12"/>
        <n x="16"/>
        <n x="39"/>
        <n x="6"/>
      </t>
    </mdx>
    <mdx n="47" f="v">
      <t c="6" si="18">
        <n x="29"/>
        <n x="49" s="1"/>
        <n x="15"/>
        <n x="16"/>
        <n x="46"/>
        <n x="7"/>
      </t>
    </mdx>
    <mdx n="47" f="v">
      <t c="6" si="18">
        <n x="29"/>
        <n x="49" s="1"/>
        <n x="27"/>
        <n x="16"/>
        <n x="41"/>
        <n x="21"/>
      </t>
    </mdx>
    <mdx n="47" f="v">
      <t c="6" si="18">
        <n x="29"/>
        <n x="49" s="1"/>
        <n x="1"/>
        <n x="16"/>
        <n x="41"/>
        <n x="6"/>
      </t>
    </mdx>
    <mdx n="47" f="v">
      <t c="6" si="18">
        <n x="29"/>
        <n x="49" s="1"/>
        <n x="14"/>
        <n x="16"/>
        <n x="39"/>
        <n x="7"/>
      </t>
    </mdx>
    <mdx n="47" f="v">
      <t c="6" si="18">
        <n x="29"/>
        <n x="49" s="1"/>
        <n x="5"/>
        <n x="16"/>
        <n x="39"/>
        <n x="3"/>
      </t>
    </mdx>
    <mdx n="47" f="v">
      <t c="6" si="18">
        <n x="29"/>
        <n x="49" s="1"/>
        <n x="4"/>
        <n x="16"/>
        <n x="37"/>
        <n x="7"/>
      </t>
    </mdx>
    <mdx n="47" f="v">
      <t c="3" si="18">
        <n x="49" s="1"/>
        <n x="21"/>
        <n x="16"/>
      </t>
    </mdx>
    <mdx n="47" f="v">
      <t c="3" si="18">
        <n x="49" s="1"/>
        <n x="17"/>
        <n x="16"/>
      </t>
    </mdx>
    <mdx n="47" f="v">
      <t c="3" si="19">
        <n x="49" s="1"/>
        <n x="20"/>
        <n x="48"/>
      </t>
    </mdx>
    <mdx n="47" f="v">
      <t c="3" si="19">
        <n x="49" s="1"/>
        <n x="17"/>
        <n x="48"/>
      </t>
    </mdx>
    <mdx n="47" f="v">
      <t c="6" si="18">
        <n x="29"/>
        <n x="49" s="1"/>
        <n x="2"/>
        <n x="16"/>
        <n x="10"/>
        <n x="6"/>
      </t>
    </mdx>
    <mdx n="47" f="v">
      <t c="6" si="18">
        <n x="29"/>
        <n x="49" s="1"/>
        <n x="5"/>
        <n x="16"/>
        <n x="38"/>
        <n x="0"/>
      </t>
    </mdx>
    <mdx n="47" f="v">
      <t c="6" si="18">
        <n x="29"/>
        <n x="49" s="1"/>
        <n x="15"/>
        <n x="16"/>
        <n x="8"/>
        <n x="7"/>
      </t>
    </mdx>
    <mdx n="47" f="v">
      <t c="6" si="18">
        <n x="29"/>
        <n x="49" s="1"/>
        <n x="13"/>
        <n x="16"/>
        <n x="34"/>
        <n x="6"/>
      </t>
    </mdx>
    <mdx n="47" f="v">
      <t c="6" si="18">
        <n x="29"/>
        <n x="49" s="1"/>
        <n x="4"/>
        <n x="16"/>
        <n x="30"/>
        <n x="3"/>
      </t>
    </mdx>
    <mdx n="47" f="v">
      <t c="6" si="18">
        <n x="29"/>
        <n x="49" s="1"/>
        <n x="15"/>
        <n x="16"/>
        <n x="36"/>
        <n x="0"/>
      </t>
    </mdx>
    <mdx n="47" f="v">
      <t c="6" si="18">
        <n x="29"/>
        <n x="49" s="1"/>
        <n x="14"/>
        <n x="16"/>
        <n x="8"/>
        <n x="7"/>
      </t>
    </mdx>
    <mdx n="47" f="v">
      <t c="6" si="18">
        <n x="29"/>
        <n x="49" s="1"/>
        <n x="11"/>
        <n x="16"/>
        <n x="34"/>
        <n x="0"/>
      </t>
    </mdx>
    <mdx n="47" f="v">
      <t c="6" si="18">
        <n x="29"/>
        <n x="49" s="1"/>
        <n x="15"/>
        <n x="16"/>
        <n x="44"/>
        <n x="0"/>
      </t>
    </mdx>
    <mdx n="47" f="v">
      <t c="6" si="18">
        <n x="29"/>
        <n x="49" s="1"/>
        <n x="14"/>
        <n x="16"/>
        <n x="30"/>
        <n x="3"/>
      </t>
    </mdx>
    <mdx n="47" f="v">
      <t c="6" si="18">
        <n x="29"/>
        <n x="49" s="1"/>
        <n x="2"/>
        <n x="16"/>
        <n x="34"/>
        <n x="3"/>
      </t>
    </mdx>
    <mdx n="47" f="v">
      <t c="6" si="18">
        <n x="29"/>
        <n x="49" s="1"/>
        <n x="14"/>
        <n x="16"/>
        <n x="33"/>
        <n x="6"/>
      </t>
    </mdx>
    <mdx n="47" f="v">
      <t c="6" si="18">
        <n x="29"/>
        <n x="49" s="1"/>
        <n x="5"/>
        <n x="16"/>
        <n x="44"/>
        <n x="0"/>
      </t>
    </mdx>
    <mdx n="47" f="v">
      <t c="5" si="18">
        <n x="29"/>
        <n x="49" s="1"/>
        <n x="28"/>
        <n x="16"/>
        <n x="10"/>
      </t>
    </mdx>
    <mdx n="47" f="v">
      <t c="6" si="18">
        <n x="29"/>
        <n x="49" s="1"/>
        <n x="25"/>
        <n x="16"/>
        <n x="46"/>
        <n x="21"/>
      </t>
    </mdx>
    <mdx n="47" f="v">
      <t c="6" si="18">
        <n x="29"/>
        <n x="49" s="1"/>
        <n x="27"/>
        <n x="16"/>
        <n x="44"/>
        <n x="21"/>
      </t>
    </mdx>
    <mdx n="47" f="v">
      <t c="6" si="18">
        <n x="29"/>
        <n x="49" s="1"/>
        <n x="5"/>
        <n x="16"/>
        <n x="46"/>
        <n x="6"/>
      </t>
    </mdx>
    <mdx n="47" f="v">
      <t c="6" si="18">
        <n x="29"/>
        <n x="49" s="1"/>
        <n x="23"/>
        <n x="16"/>
        <n x="33"/>
        <n x="21"/>
      </t>
    </mdx>
    <mdx n="47" f="v">
      <t c="6" si="18">
        <n x="29"/>
        <n x="49" s="1"/>
        <n x="12"/>
        <n x="16"/>
        <n x="45"/>
        <n x="3"/>
      </t>
    </mdx>
    <mdx n="47" f="v">
      <t c="6" si="18">
        <n x="29"/>
        <n x="49" s="1"/>
        <n x="24"/>
        <n x="16"/>
        <n x="44"/>
        <n x="21"/>
      </t>
    </mdx>
    <mdx n="47" f="v">
      <t c="6" si="18">
        <n x="29"/>
        <n x="49" s="1"/>
        <n x="14"/>
        <n x="16"/>
        <n x="8"/>
        <n x="3"/>
      </t>
    </mdx>
    <mdx n="47" f="v">
      <t c="6" si="18">
        <n x="29"/>
        <n x="49" s="1"/>
        <n x="4"/>
        <n x="16"/>
        <n x="36"/>
        <n x="3"/>
      </t>
    </mdx>
    <mdx n="47" f="v">
      <t c="6" si="18">
        <n x="29"/>
        <n x="49" s="1"/>
        <n x="14"/>
        <n x="16"/>
        <n x="46"/>
        <n x="6"/>
      </t>
    </mdx>
    <mdx n="47" f="v">
      <t c="6" si="18">
        <n x="29"/>
        <n x="49" s="1"/>
        <n x="14"/>
        <n x="16"/>
        <n x="37"/>
        <n x="0"/>
      </t>
    </mdx>
    <mdx n="47" f="v">
      <t c="5" si="18">
        <n x="29"/>
        <n x="49" s="1"/>
        <n x="15"/>
        <n x="16"/>
        <n x="3"/>
      </t>
    </mdx>
    <mdx n="47" f="v">
      <t c="6" si="18">
        <n x="29"/>
        <n x="49" s="1"/>
        <n x="1"/>
        <n x="16"/>
        <n x="41"/>
        <n x="7"/>
      </t>
    </mdx>
    <mdx n="47" f="v">
      <t c="6" si="18">
        <n x="29"/>
        <n x="49" s="1"/>
        <n x="11"/>
        <n x="16"/>
        <n x="39"/>
        <n x="3"/>
      </t>
    </mdx>
    <mdx n="47" f="v">
      <t c="6" si="18">
        <n x="29"/>
        <n x="49" s="1"/>
        <n x="22"/>
        <n x="16"/>
        <n x="38"/>
        <n x="21"/>
      </t>
    </mdx>
    <mdx n="47" f="v">
      <t c="6" si="18">
        <n x="29"/>
        <n x="49" s="1"/>
        <n x="15"/>
        <n x="16"/>
        <n x="38"/>
        <n x="3"/>
      </t>
    </mdx>
    <mdx n="47" f="v">
      <t c="6" si="18">
        <n x="29"/>
        <n x="49" s="1"/>
        <n x="1"/>
        <n x="16"/>
        <n x="37"/>
        <n x="3"/>
      </t>
    </mdx>
    <mdx n="47" f="v">
      <t c="6" si="18">
        <n x="29"/>
        <n x="49" s="1"/>
        <n x="14"/>
        <n x="16"/>
        <n x="45"/>
        <n x="0"/>
      </t>
    </mdx>
    <mdx n="47" f="v">
      <t c="6" si="18">
        <n x="29"/>
        <n x="49" s="1"/>
        <n x="15"/>
        <n x="16"/>
        <n x="40"/>
        <n x="3"/>
      </t>
    </mdx>
    <mdx n="47" f="v">
      <t c="6" si="18">
        <n x="29"/>
        <n x="49" s="1"/>
        <n x="13"/>
        <n x="16"/>
        <n x="40"/>
        <n x="7"/>
      </t>
    </mdx>
    <mdx n="47" f="v">
      <t c="6" si="18">
        <n x="29"/>
        <n x="49" s="1"/>
        <n x="14"/>
        <n x="16"/>
        <n x="37"/>
        <n x="6"/>
      </t>
    </mdx>
    <mdx n="47" f="v">
      <t c="6" si="18">
        <n x="29"/>
        <n x="49" s="1"/>
        <n x="12"/>
        <n x="16"/>
        <n x="37"/>
        <n x="3"/>
      </t>
    </mdx>
    <mdx n="47" f="v">
      <t c="6" si="18">
        <n x="29"/>
        <n x="49" s="1"/>
        <n x="1"/>
        <n x="16"/>
        <n x="46"/>
        <n x="0"/>
      </t>
    </mdx>
    <mdx n="47" f="v">
      <t c="6" si="18">
        <n x="29"/>
        <n x="49" s="1"/>
        <n x="1"/>
        <n x="16"/>
        <n x="41"/>
        <n x="0"/>
      </t>
    </mdx>
    <mdx n="47" f="v">
      <t c="6" si="18">
        <n x="29"/>
        <n x="49" s="1"/>
        <n x="2"/>
        <n x="16"/>
        <n x="40"/>
        <n x="7"/>
      </t>
    </mdx>
    <mdx n="47" f="v">
      <t c="6" si="18">
        <n x="29"/>
        <n x="49" s="1"/>
        <n x="1"/>
        <n x="16"/>
        <n x="39"/>
        <n x="3"/>
      </t>
    </mdx>
    <mdx n="47" f="v">
      <t c="6" si="18">
        <n x="29"/>
        <n x="49" s="1"/>
        <n x="22"/>
        <n x="16"/>
        <n x="37"/>
        <n x="21"/>
      </t>
    </mdx>
    <mdx n="47" f="v">
      <t c="6" si="18">
        <n x="29"/>
        <n x="49" s="1"/>
        <n x="2"/>
        <n x="16"/>
        <n x="34"/>
        <n x="0"/>
      </t>
    </mdx>
    <mdx n="47" f="v">
      <t c="6" si="18">
        <n x="29"/>
        <n x="49" s="1"/>
        <n x="2"/>
        <n x="16"/>
        <n x="41"/>
        <n x="7"/>
      </t>
    </mdx>
    <mdx n="47" f="v">
      <t c="3" si="18">
        <n x="49" s="1"/>
        <n x="0"/>
        <n x="16"/>
      </t>
    </mdx>
  </mdxMetadata>
  <valueMetadata count="15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</valueMetadata>
</metadata>
</file>

<file path=xl/sharedStrings.xml><?xml version="1.0" encoding="utf-8"?>
<sst xmlns="http://schemas.openxmlformats.org/spreadsheetml/2006/main" count="84" uniqueCount="12">
  <si>
    <t>Rapporteringsmåned</t>
  </si>
  <si>
    <t>Uddannelse</t>
  </si>
  <si>
    <t>I alt</t>
  </si>
  <si>
    <t>Køn</t>
  </si>
  <si>
    <t>Uddannelsesretning</t>
  </si>
  <si>
    <t>Antal forsikrede</t>
  </si>
  <si>
    <t>Brutto-ledige</t>
  </si>
  <si>
    <t>Procent</t>
  </si>
  <si>
    <t>Kandidatalder</t>
  </si>
  <si>
    <t>Alder</t>
  </si>
  <si>
    <t>Geografi</t>
  </si>
  <si>
    <t>Nov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</si>
</sst>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\ %;\-#,##0.0\ %;#,##0.0\ %"/>
    <numFmt numFmtId="165" formatCode="0.0%"/>
    <numFmt numFmtId="166" formatCode="0.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2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5" fontId="0" fillId="0" borderId="0" xfId="1" applyNumberFormat="1" applyFont="1" applyFill="1" applyBorder="1"/>
    <xf numFmtId="0" fontId="5" fillId="0" borderId="0" xfId="0" applyFont="1" applyFill="1" applyBorder="1" applyAlignment="1"/>
    <xf numFmtId="0" fontId="5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/>
    <xf numFmtId="166" fontId="3" fillId="0" borderId="6" xfId="1" applyNumberFormat="1" applyFont="1" applyFill="1" applyBorder="1"/>
    <xf numFmtId="0" fontId="3" fillId="0" borderId="7" xfId="0" applyFont="1" applyFill="1" applyBorder="1"/>
    <xf numFmtId="166" fontId="3" fillId="0" borderId="8" xfId="1" applyNumberFormat="1" applyFont="1" applyFill="1" applyBorder="1"/>
    <xf numFmtId="0" fontId="2" fillId="0" borderId="3" xfId="0" applyFont="1" applyFill="1" applyBorder="1"/>
    <xf numFmtId="166" fontId="2" fillId="0" borderId="5" xfId="1" applyNumberFormat="1" applyFont="1" applyFill="1" applyBorder="1"/>
    <xf numFmtId="0" fontId="6" fillId="0" borderId="1" xfId="0" applyFont="1" applyFill="1" applyBorder="1"/>
    <xf numFmtId="1" fontId="3" fillId="0" borderId="0" xfId="2" applyNumberFormat="1" applyFont="1" applyFill="1" applyBorder="1"/>
    <xf numFmtId="1" fontId="3" fillId="0" borderId="15" xfId="2" applyNumberFormat="1" applyFont="1" applyFill="1" applyBorder="1"/>
    <xf numFmtId="1" fontId="2" fillId="0" borderId="4" xfId="2" applyNumberFormat="1" applyFont="1" applyFill="1" applyBorder="1"/>
    <xf numFmtId="166" fontId="2" fillId="0" borderId="10" xfId="0" applyNumberFormat="1" applyFont="1" applyBorder="1"/>
    <xf numFmtId="166" fontId="1" fillId="0" borderId="0" xfId="0" applyNumberFormat="1" applyFont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1" fontId="2" fillId="0" borderId="4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0" borderId="9" xfId="0" applyFont="1" applyFill="1" applyBorder="1"/>
    <xf numFmtId="1" fontId="3" fillId="0" borderId="10" xfId="2" applyNumberFormat="1" applyFont="1" applyFill="1" applyBorder="1"/>
    <xf numFmtId="166" fontId="3" fillId="0" borderId="11" xfId="1" applyNumberFormat="1" applyFont="1" applyFill="1" applyBorder="1"/>
    <xf numFmtId="1" fontId="3" fillId="0" borderId="10" xfId="0" applyNumberFormat="1" applyFont="1" applyFill="1" applyBorder="1"/>
    <xf numFmtId="0" fontId="3" fillId="2" borderId="2" xfId="0" applyFont="1" applyFill="1" applyBorder="1"/>
    <xf numFmtId="0" fontId="3" fillId="2" borderId="14" xfId="0" applyFont="1" applyFill="1" applyBorder="1"/>
    <xf numFmtId="1" fontId="3" fillId="2" borderId="15" xfId="2" applyNumberFormat="1" applyFont="1" applyFill="1" applyBorder="1"/>
    <xf numFmtId="166" fontId="3" fillId="2" borderId="6" xfId="1" applyNumberFormat="1" applyFont="1" applyFill="1" applyBorder="1"/>
    <xf numFmtId="1" fontId="3" fillId="2" borderId="15" xfId="0" applyNumberFormat="1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1" fontId="3" fillId="2" borderId="0" xfId="2" applyNumberFormat="1" applyFont="1" applyFill="1" applyBorder="1"/>
    <xf numFmtId="166" fontId="3" fillId="2" borderId="8" xfId="1" applyNumberFormat="1" applyFont="1" applyFill="1" applyBorder="1"/>
    <xf numFmtId="1" fontId="3" fillId="2" borderId="0" xfId="0" applyNumberFormat="1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1" fontId="3" fillId="2" borderId="10" xfId="2" applyNumberFormat="1" applyFont="1" applyFill="1" applyBorder="1"/>
    <xf numFmtId="166" fontId="3" fillId="2" borderId="11" xfId="1" applyNumberFormat="1" applyFont="1" applyFill="1" applyBorder="1"/>
    <xf numFmtId="1" fontId="3" fillId="2" borderId="10" xfId="0" applyNumberFormat="1" applyFont="1" applyFill="1" applyBorder="1"/>
    <xf numFmtId="0" fontId="6" fillId="2" borderId="13" xfId="0" applyFont="1" applyFill="1" applyBorder="1"/>
    <xf numFmtId="0" fontId="2" fillId="2" borderId="13" xfId="0" applyFont="1" applyFill="1" applyBorder="1"/>
    <xf numFmtId="3" fontId="2" fillId="2" borderId="9" xfId="0" applyNumberFormat="1" applyFont="1" applyFill="1" applyBorder="1"/>
    <xf numFmtId="1" fontId="2" fillId="2" borderId="10" xfId="2" applyNumberFormat="1" applyFont="1" applyFill="1" applyBorder="1"/>
    <xf numFmtId="1" fontId="2" fillId="2" borderId="10" xfId="0" applyNumberFormat="1" applyFont="1" applyFill="1" applyBorder="1"/>
    <xf numFmtId="0" fontId="7" fillId="0" borderId="0" xfId="0" applyFont="1"/>
    <xf numFmtId="0" fontId="1" fillId="3" borderId="14" xfId="0" applyFont="1" applyFill="1" applyBorder="1"/>
    <xf numFmtId="0" fontId="1" fillId="3" borderId="7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/>
    <xf numFmtId="0" fontId="9" fillId="3" borderId="7" xfId="0" applyFont="1" applyFill="1" applyBorder="1" applyAlignment="1">
      <alignment horizontal="left"/>
    </xf>
    <xf numFmtId="0" fontId="11" fillId="3" borderId="6" xfId="0" applyFont="1" applyFill="1" applyBorder="1" applyAlignment="1"/>
    <xf numFmtId="0" fontId="2" fillId="0" borderId="9" xfId="0" applyFont="1" applyBorder="1"/>
    <xf numFmtId="0" fontId="1" fillId="3" borderId="6" xfId="0" applyFont="1" applyFill="1" applyBorder="1"/>
    <xf numFmtId="0" fontId="9" fillId="3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0" fillId="3" borderId="14" xfId="0" applyFont="1" applyFill="1" applyBorder="1"/>
    <xf numFmtId="0" fontId="9" fillId="3" borderId="1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66" fontId="1" fillId="2" borderId="8" xfId="0" applyNumberFormat="1" applyFont="1" applyFill="1" applyBorder="1"/>
    <xf numFmtId="166" fontId="1" fillId="2" borderId="0" xfId="0" applyNumberFormat="1" applyFont="1" applyFill="1" applyBorder="1"/>
    <xf numFmtId="166" fontId="1" fillId="0" borderId="8" xfId="0" applyNumberFormat="1" applyFont="1" applyBorder="1"/>
    <xf numFmtId="166" fontId="2" fillId="0" borderId="11" xfId="0" applyNumberFormat="1" applyFont="1" applyBorder="1"/>
    <xf numFmtId="166" fontId="8" fillId="0" borderId="10" xfId="0" applyNumberFormat="1" applyFont="1" applyBorder="1"/>
    <xf numFmtId="166" fontId="8" fillId="0" borderId="11" xfId="0" applyNumberFormat="1" applyFont="1" applyBorder="1"/>
    <xf numFmtId="166" fontId="1" fillId="2" borderId="0" xfId="1" applyNumberFormat="1" applyFont="1" applyFill="1" applyBorder="1"/>
    <xf numFmtId="166" fontId="1" fillId="0" borderId="0" xfId="1" applyNumberFormat="1" applyFont="1" applyBorder="1"/>
    <xf numFmtId="166" fontId="2" fillId="0" borderId="10" xfId="1" applyNumberFormat="1" applyFont="1" applyBorder="1"/>
    <xf numFmtId="166" fontId="1" fillId="2" borderId="8" xfId="1" applyNumberFormat="1" applyFont="1" applyFill="1" applyBorder="1"/>
    <xf numFmtId="166" fontId="1" fillId="0" borderId="8" xfId="1" applyNumberFormat="1" applyFont="1" applyBorder="1"/>
    <xf numFmtId="166" fontId="2" fillId="0" borderId="11" xfId="1" applyNumberFormat="1" applyFont="1" applyBorder="1"/>
    <xf numFmtId="166" fontId="1" fillId="0" borderId="8" xfId="0" applyNumberFormat="1" applyFont="1" applyFill="1" applyBorder="1"/>
    <xf numFmtId="166" fontId="1" fillId="0" borderId="0" xfId="0" applyNumberFormat="1" applyFont="1" applyFill="1" applyBorder="1"/>
    <xf numFmtId="166" fontId="2" fillId="2" borderId="11" xfId="1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3" fontId="8" fillId="0" borderId="10" xfId="0" applyNumberFormat="1" applyFont="1" applyBorder="1"/>
    <xf numFmtId="3" fontId="3" fillId="2" borderId="15" xfId="2" applyNumberFormat="1" applyFont="1" applyFill="1" applyBorder="1"/>
    <xf numFmtId="3" fontId="3" fillId="0" borderId="15" xfId="2" applyNumberFormat="1" applyFont="1" applyFill="1" applyBorder="1"/>
    <xf numFmtId="3" fontId="3" fillId="2" borderId="0" xfId="2" applyNumberFormat="1" applyFont="1" applyFill="1" applyBorder="1"/>
    <xf numFmtId="3" fontId="3" fillId="0" borderId="0" xfId="2" applyNumberFormat="1" applyFont="1" applyFill="1" applyBorder="1"/>
    <xf numFmtId="3" fontId="3" fillId="0" borderId="10" xfId="2" applyNumberFormat="1" applyFont="1" applyFill="1" applyBorder="1"/>
    <xf numFmtId="3" fontId="3" fillId="2" borderId="10" xfId="2" applyNumberFormat="1" applyFont="1" applyFill="1" applyBorder="1"/>
    <xf numFmtId="3" fontId="2" fillId="2" borderId="10" xfId="2" applyNumberFormat="1" applyFont="1" applyFill="1" applyBorder="1"/>
    <xf numFmtId="3" fontId="2" fillId="0" borderId="4" xfId="2" applyNumberFormat="1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3" fontId="3" fillId="2" borderId="10" xfId="0" applyNumberFormat="1" applyFont="1" applyFill="1" applyBorder="1"/>
    <xf numFmtId="3" fontId="2" fillId="2" borderId="10" xfId="0" applyNumberFormat="1" applyFont="1" applyFill="1" applyBorder="1"/>
    <xf numFmtId="3" fontId="2" fillId="0" borderId="4" xfId="0" applyNumberFormat="1" applyFont="1" applyFill="1" applyBorder="1"/>
    <xf numFmtId="167" fontId="2" fillId="2" borderId="11" xfId="1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12" fillId="0" borderId="0" xfId="0" pivotButton="1" applyFont="1"/>
    <xf numFmtId="0" fontId="12" fillId="0" borderId="0" xfId="0" applyFont="1"/>
    <xf numFmtId="0" fontId="11" fillId="3" borderId="1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4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192.168.8.20_AKABISERVER Medlemsomraadet">
      <tp t="e">
        <v>#N/A</v>
        <stp>1</stp>
        <tr r="J15" s="3"/>
        <tr r="J15" s="3"/>
        <tr r="J15" s="3"/>
        <tr r="D15" s="3"/>
        <tr r="D15" s="3"/>
        <tr r="D15" s="3"/>
        <tr r="G15" s="3"/>
        <tr r="G15" s="3"/>
        <tr r="G15" s="3"/>
        <tr r="H15" s="3"/>
        <tr r="H15" s="3"/>
        <tr r="H15" s="3"/>
        <tr r="E15" s="3"/>
        <tr r="E15" s="3"/>
        <tr r="E15" s="3"/>
        <tr r="K15" s="3"/>
        <tr r="K15" s="3"/>
        <tr r="K15" s="3"/>
        <tr r="J26" s="3"/>
        <tr r="J26" s="3"/>
        <tr r="J26" s="3"/>
        <tr r="D26" s="3"/>
        <tr r="D26" s="3"/>
        <tr r="D26" s="3"/>
        <tr r="G26" s="3"/>
        <tr r="G26" s="3"/>
        <tr r="G26" s="3"/>
        <tr r="E26" s="3"/>
        <tr r="E26" s="3"/>
        <tr r="E26" s="3"/>
        <tr r="K26" s="3"/>
        <tr r="K26" s="3"/>
        <tr r="K26" s="3"/>
        <tr r="H26" s="3"/>
        <tr r="H26" s="3"/>
        <tr r="H26" s="3"/>
        <tr r="D38" s="8"/>
        <tr r="D38" s="8"/>
        <tr r="D38" s="8"/>
        <tr r="G38" s="8"/>
        <tr r="G38" s="8"/>
        <tr r="G38" s="8"/>
        <tr r="P38" s="8"/>
        <tr r="P38" s="8"/>
        <tr r="P38" s="8"/>
        <tr r="M38" s="8"/>
        <tr r="M38" s="8"/>
        <tr r="M38" s="8"/>
        <tr r="J38" s="8"/>
        <tr r="J38" s="8"/>
        <tr r="J38" s="8"/>
        <tr r="Q38" s="8"/>
        <tr r="Q38" s="8"/>
        <tr r="Q38" s="8"/>
        <tr r="E38" s="8"/>
        <tr r="E38" s="8"/>
        <tr r="E38" s="8"/>
        <tr r="K38" s="8"/>
        <tr r="K38" s="8"/>
        <tr r="K38" s="8"/>
        <tr r="N38" s="8"/>
        <tr r="N38" s="8"/>
        <tr r="N38" s="8"/>
        <tr r="H38" s="8"/>
        <tr r="H38" s="8"/>
        <tr r="H38" s="8"/>
        <tr r="S24" s="9"/>
        <tr r="S24" s="9"/>
        <tr r="S24" s="9"/>
        <tr r="J24" s="9"/>
        <tr r="J24" s="9"/>
        <tr r="J24" s="9"/>
        <tr r="M24" s="9"/>
        <tr r="M24" s="9"/>
        <tr r="M24" s="9"/>
        <tr r="D24" s="9"/>
        <tr r="D24" s="9"/>
        <tr r="D24" s="9"/>
        <tr r="G24" s="9"/>
        <tr r="G24" s="9"/>
        <tr r="G24" s="9"/>
        <tr r="P24" s="9"/>
        <tr r="P24" s="9"/>
        <tr r="P24" s="9"/>
        <tr r="T24" s="9"/>
        <tr r="T24" s="9"/>
        <tr r="T24" s="9"/>
        <tr r="K24" s="9"/>
        <tr r="K24" s="9"/>
        <tr r="K24" s="9"/>
        <tr r="E24" s="9"/>
        <tr r="E24" s="9"/>
        <tr r="E24" s="9"/>
        <tr r="Q24" s="9"/>
        <tr r="Q24" s="9"/>
        <tr r="Q24" s="9"/>
        <tr r="H24" s="9"/>
        <tr r="H24" s="9"/>
        <tr r="H24" s="9"/>
        <tr r="N24" s="9"/>
        <tr r="N24" s="9"/>
        <tr r="N24" s="9"/>
        <tr r="K18" s="10"/>
        <tr r="K18" s="10"/>
        <tr r="K18" s="10"/>
        <tr r="Q18" s="10"/>
        <tr r="Q18" s="10"/>
        <tr r="Q18" s="10"/>
        <tr r="E38" s="1"/>
        <tr r="E38" s="1"/>
        <tr r="E35" s="1"/>
        <tr r="E35" s="1"/>
        <tr r="E34" s="1"/>
        <tr r="E34" s="1"/>
        <tr r="E41" s="1"/>
        <tr r="E41" s="1"/>
        <tr r="E39" s="1"/>
        <tr r="E39" s="1"/>
        <tr r="G36" s="3"/>
        <tr r="G36" s="3"/>
        <tr r="G36" s="3"/>
        <tr r="D36" s="3"/>
        <tr r="D36" s="3"/>
        <tr r="D36" s="3"/>
        <tr r="J36" s="3"/>
        <tr r="J36" s="3"/>
        <tr r="J36" s="3"/>
        <tr r="K36" s="3"/>
        <tr r="K36" s="3"/>
        <tr r="K36" s="3"/>
        <tr r="H36" s="3"/>
        <tr r="H36" s="3"/>
        <tr r="H36" s="3"/>
        <tr r="E36" s="3"/>
        <tr r="E36" s="3"/>
        <tr r="E36" s="3"/>
        <tr r="E10" s="3"/>
        <tr r="E10" s="3"/>
        <tr r="E10" s="3"/>
        <tr r="E22" s="3"/>
        <tr r="E22" s="3"/>
        <tr r="E22" s="3"/>
        <tr r="E11" s="3"/>
        <tr r="E11" s="3"/>
        <tr r="E11" s="3"/>
        <tr r="E43" s="3"/>
        <tr r="E43" s="3"/>
        <tr r="E43" s="3"/>
        <tr r="E47" s="3"/>
        <tr r="E47" s="3"/>
        <tr r="E47" s="3"/>
        <tr r="E34" s="3"/>
        <tr r="E34" s="3"/>
        <tr r="E34" s="3"/>
        <tr r="E41" s="3"/>
        <tr r="E41" s="3"/>
        <tr r="E41" s="3"/>
        <tr r="E29" s="3"/>
        <tr r="E29" s="3"/>
        <tr r="E29" s="3"/>
        <tr r="E40" s="3"/>
        <tr r="E40" s="3"/>
        <tr r="E40" s="3"/>
        <tr r="E45" s="3"/>
        <tr r="E45" s="3"/>
        <tr r="E45" s="3"/>
        <tr r="E25" s="3"/>
        <tr r="E25" s="3"/>
        <tr r="E25" s="3"/>
        <tr r="E17" s="3"/>
        <tr r="E17" s="3"/>
        <tr r="E17" s="3"/>
        <tr r="E35" s="3"/>
        <tr r="E35" s="3"/>
        <tr r="E35" s="3"/>
        <tr r="E44" s="3"/>
        <tr r="E44" s="3"/>
        <tr r="E44" s="3"/>
        <tr r="E19" s="3"/>
        <tr r="E19" s="3"/>
        <tr r="E19" s="3"/>
        <tr r="E5" s="3"/>
        <tr r="E5" s="3"/>
        <tr r="E5" s="3"/>
        <tr r="E30" s="3"/>
        <tr r="E30" s="3"/>
        <tr r="E30" s="3"/>
        <tr r="E14" s="3"/>
        <tr r="E14" s="3"/>
        <tr r="E14" s="3"/>
        <tr r="E38" s="3"/>
        <tr r="E38" s="3"/>
        <tr r="E38" s="3"/>
        <tr r="E16" s="3"/>
        <tr r="E16" s="3"/>
        <tr r="E16" s="3"/>
        <tr r="E50" s="3"/>
        <tr r="E50" s="3"/>
        <tr r="E50" s="3"/>
        <tr r="E20" s="3"/>
        <tr r="E20" s="3"/>
        <tr r="E20" s="3"/>
        <tr r="E31" s="3"/>
        <tr r="E31" s="3"/>
        <tr r="E31" s="3"/>
        <tr r="E7" s="3"/>
        <tr r="E7" s="3"/>
        <tr r="E7" s="3"/>
        <tr r="E37" s="3"/>
        <tr r="E37" s="3"/>
        <tr r="E37" s="3"/>
        <tr r="E6" s="3"/>
        <tr r="E6" s="3"/>
        <tr r="E6" s="3"/>
        <tr r="E24" s="3"/>
        <tr r="E24" s="3"/>
        <tr r="E24" s="3"/>
        <tr r="J6" s="8"/>
        <tr r="J6" s="8"/>
        <tr r="J6" s="8"/>
        <tr r="P6" s="8"/>
        <tr r="P6" s="8"/>
        <tr r="P6" s="8"/>
        <tr r="M6" s="8"/>
        <tr r="M6" s="8"/>
        <tr r="M6" s="8"/>
        <tr r="N6" s="8"/>
        <tr r="N6" s="8"/>
        <tr r="N6" s="8"/>
        <tr r="K6" s="8"/>
        <tr r="K6" s="8"/>
        <tr r="K6" s="8"/>
        <tr r="Q6" s="8"/>
        <tr r="Q6" s="8"/>
        <tr r="Q6" s="8"/>
        <tr r="G27" s="8"/>
        <tr r="G27" s="8"/>
        <tr r="G27" s="8"/>
        <tr r="J27" s="8"/>
        <tr r="J27" s="8"/>
        <tr r="J27" s="8"/>
        <tr r="P27" s="8"/>
        <tr r="P27" s="8"/>
        <tr r="P27" s="8"/>
        <tr r="D27" s="8"/>
        <tr r="D27" s="8"/>
        <tr r="D27" s="8"/>
        <tr r="M27" s="8"/>
        <tr r="M27" s="8"/>
        <tr r="M27" s="8"/>
        <tr r="H27" s="8"/>
        <tr r="H27" s="8"/>
        <tr r="H27" s="8"/>
        <tr r="N27" s="8"/>
        <tr r="N27" s="8"/>
        <tr r="N27" s="8"/>
        <tr r="K27" s="8"/>
        <tr r="K27" s="8"/>
        <tr r="K27" s="8"/>
        <tr r="Q27" s="8"/>
        <tr r="Q27" s="8"/>
        <tr r="Q27" s="8"/>
        <tr r="E47" s="8"/>
        <tr r="E47" s="8"/>
        <tr r="E47" s="8"/>
        <tr r="E25" s="8"/>
        <tr r="E25" s="8"/>
        <tr r="E25" s="8"/>
        <tr r="E45" s="8"/>
        <tr r="E45" s="8"/>
        <tr r="E45" s="8"/>
        <tr r="E26" s="8"/>
        <tr r="E26" s="8"/>
        <tr r="E26" s="8"/>
        <tr r="E36" s="8"/>
        <tr r="E36" s="8"/>
        <tr r="E36" s="8"/>
        <tr r="E33" s="8"/>
        <tr r="E33" s="8"/>
        <tr r="E33" s="8"/>
        <tr r="E39" s="8"/>
        <tr r="E39" s="8"/>
        <tr r="E39" s="8"/>
        <tr r="E46" s="8"/>
        <tr r="E46" s="8"/>
        <tr r="E46" s="8"/>
        <tr r="E29" s="8"/>
        <tr r="E29" s="8"/>
        <tr r="E29" s="8"/>
        <tr r="E24" s="8"/>
        <tr r="E24" s="8"/>
        <tr r="E24" s="8"/>
        <tr r="E5" s="8"/>
        <tr r="E5" s="8"/>
        <tr r="E5" s="8"/>
        <tr r="E34" s="8"/>
        <tr r="E34" s="8"/>
        <tr r="E34" s="8"/>
        <tr r="E35" s="8"/>
        <tr r="E35" s="8"/>
        <tr r="E35" s="8"/>
        <tr r="E42" s="8"/>
        <tr r="E42" s="8"/>
        <tr r="E42" s="8"/>
        <tr r="E43" s="8"/>
        <tr r="E43" s="8"/>
        <tr r="E43" s="8"/>
        <tr r="N25" s="8"/>
        <tr r="N25" s="8"/>
        <tr r="N25" s="8"/>
        <tr r="H25" s="8"/>
        <tr r="H25" s="8"/>
        <tr r="H25" s="8"/>
        <tr r="K25" s="8"/>
        <tr r="K25" s="8"/>
        <tr r="K25" s="8"/>
        <tr r="Q25" s="8"/>
        <tr r="Q25" s="8"/>
        <tr r="Q25" s="8"/>
        <tr r="S16" s="9"/>
        <tr r="S16" s="9"/>
        <tr r="S16" s="9"/>
        <tr r="T16" s="9"/>
        <tr r="T16" s="9"/>
        <tr r="T16" s="9"/>
        <tr r="S31" s="9"/>
        <tr r="S31" s="9"/>
        <tr r="S31" s="9"/>
        <tr r="D31" s="9"/>
        <tr r="D31" s="9"/>
        <tr r="D31" s="9"/>
        <tr r="P31" s="9"/>
        <tr r="P31" s="9"/>
        <tr r="P31" s="9"/>
        <tr r="J31" s="9"/>
        <tr r="J31" s="9"/>
        <tr r="J31" s="9"/>
        <tr r="G31" s="9"/>
        <tr r="G31" s="9"/>
        <tr r="G31" s="9"/>
        <tr r="M31" s="9"/>
        <tr r="M31" s="9"/>
        <tr r="M31" s="9"/>
        <tr r="T31" s="9"/>
        <tr r="T31" s="9"/>
        <tr r="T31" s="9"/>
        <tr r="N31" s="9"/>
        <tr r="N31" s="9"/>
        <tr r="N31" s="9"/>
        <tr r="E31" s="9"/>
        <tr r="E31" s="9"/>
        <tr r="E31" s="9"/>
        <tr r="H31" s="9"/>
        <tr r="H31" s="9"/>
        <tr r="H31" s="9"/>
        <tr r="Q31" s="9"/>
        <tr r="Q31" s="9"/>
        <tr r="Q31" s="9"/>
        <tr r="K31" s="9"/>
        <tr r="K31" s="9"/>
        <tr r="K31" s="9"/>
        <tr r="M17" s="10"/>
        <tr r="M17" s="10"/>
        <tr r="M17" s="10"/>
        <tr r="D17" s="10"/>
        <tr r="D17" s="10"/>
        <tr r="D17" s="10"/>
        <tr r="J17" s="10"/>
        <tr r="J17" s="10"/>
        <tr r="J17" s="10"/>
        <tr r="G17" s="10"/>
        <tr r="G17" s="10"/>
        <tr r="G17" s="10"/>
        <tr r="P17" s="10"/>
        <tr r="P17" s="10"/>
        <tr r="P17" s="10"/>
        <tr r="Q17" s="10"/>
        <tr r="Q17" s="10"/>
        <tr r="Q17" s="10"/>
        <tr r="H17" s="10"/>
        <tr r="H17" s="10"/>
        <tr r="H17" s="10"/>
        <tr r="K17" s="10"/>
        <tr r="K17" s="10"/>
        <tr r="K17" s="10"/>
        <tr r="N17" s="10"/>
        <tr r="N17" s="10"/>
        <tr r="N17" s="10"/>
        <tr r="E17" s="10"/>
        <tr r="E17" s="10"/>
        <tr r="E17" s="10"/>
        <tr r="M42" s="10"/>
        <tr r="M42" s="10"/>
        <tr r="M42" s="10"/>
        <tr r="G42" s="10"/>
        <tr r="G42" s="10"/>
        <tr r="G42" s="10"/>
        <tr r="J42" s="10"/>
        <tr r="J42" s="10"/>
        <tr r="J42" s="10"/>
        <tr r="P42" s="10"/>
        <tr r="P42" s="10"/>
        <tr r="P42" s="10"/>
        <tr r="D42" s="10"/>
        <tr r="D42" s="10"/>
        <tr r="D42" s="10"/>
        <tr r="K42" s="10"/>
        <tr r="K42" s="10"/>
        <tr r="K42" s="10"/>
        <tr r="E42" s="10"/>
        <tr r="E42" s="10"/>
        <tr r="E42" s="10"/>
        <tr r="H42" s="10"/>
        <tr r="H42" s="10"/>
        <tr r="H42" s="10"/>
        <tr r="Q42" s="10"/>
        <tr r="Q42" s="10"/>
        <tr r="Q42" s="10"/>
        <tr r="G36" s="1"/>
        <tr r="G36" s="1"/>
        <tr r="H36" s="1"/>
        <tr r="H36" s="1"/>
        <tr r="H36" s="1"/>
        <tr r="F36" s="1"/>
        <tr r="F36" s="1"/>
        <tr r="E36" s="1"/>
        <tr r="E36" s="1"/>
        <tr r="C36" s="1"/>
        <tr r="C36" s="1"/>
        <tr r="D71" s="1"/>
        <tr r="C71" s="1"/>
        <tr r="E71" s="1"/>
        <tr r="E71" s="1"/>
        <tr r="C48" s="1"/>
        <tr r="C48" s="1"/>
        <tr r="E45" s="1"/>
        <tr r="E45" s="1"/>
        <tr r="E50" s="1"/>
        <tr r="E50" s="1"/>
        <tr r="G45" s="1"/>
        <tr r="G45" s="1"/>
        <tr r="C50" s="1"/>
        <tr r="C50" s="1"/>
        <tr r="G48" s="1"/>
        <tr r="G48" s="1"/>
        <tr r="D48" s="1"/>
        <tr r="D48" s="1"/>
        <tr r="H50" s="1"/>
        <tr r="H50" s="1"/>
        <tr r="F54" s="1"/>
        <tr r="F54" s="1"/>
        <tr r="H53" s="1"/>
        <tr r="H53" s="1"/>
        <tr r="H48" s="1"/>
        <tr r="H48" s="1"/>
        <tr r="F51" s="1"/>
        <tr r="F51" s="1"/>
        <tr r="G54" s="1"/>
        <tr r="G54" s="1"/>
        <tr r="E52" s="1"/>
        <tr r="E52" s="1"/>
        <tr r="C54" s="1"/>
        <tr r="C54" s="1"/>
        <tr r="D51" s="1"/>
        <tr r="D51" s="1"/>
        <tr r="C51" s="1"/>
        <tr r="C51" s="1"/>
        <tr r="E51" s="1"/>
        <tr r="E51" s="1"/>
        <tr r="H46" s="1"/>
        <tr r="H46" s="1"/>
        <tr r="E48" s="1"/>
        <tr r="E48" s="1"/>
        <tr r="D45" s="1"/>
        <tr r="D45" s="1"/>
        <tr r="C53" s="1"/>
        <tr r="C53" s="1"/>
        <tr r="C45" s="1"/>
        <tr r="C45" s="1"/>
        <tr r="G49" s="1"/>
        <tr r="G49" s="1"/>
        <tr r="E49" s="1"/>
        <tr r="E49" s="1"/>
        <tr r="H47" s="1"/>
        <tr r="H47" s="1"/>
        <tr r="G51" s="1"/>
        <tr r="G51" s="1"/>
        <tr r="E53" s="1"/>
        <tr r="E53" s="1"/>
        <tr r="D53" s="1"/>
        <tr r="D53" s="1"/>
        <tr r="F53" s="1"/>
        <tr r="F53" s="1"/>
        <tr r="F50" s="1"/>
        <tr r="F50" s="1"/>
        <tr r="G53" s="1"/>
        <tr r="G53" s="1"/>
        <tr r="F52" s="1"/>
        <tr r="F52" s="1"/>
        <tr r="F45" s="1"/>
        <tr r="F45" s="1"/>
        <tr r="H49" s="1"/>
        <tr r="H49" s="1"/>
        <tr r="E54" s="1"/>
        <tr r="E54" s="1"/>
        <tr r="D52" s="1"/>
        <tr r="D52" s="1"/>
        <tr r="D54" s="1"/>
        <tr r="D54" s="1"/>
        <tr r="D50" s="1"/>
        <tr r="D50" s="1"/>
        <tr r="C52" s="1"/>
        <tr r="C52" s="1"/>
        <tr r="H51" s="1"/>
        <tr r="H51" s="1"/>
        <tr r="F49" s="1"/>
        <tr r="F49" s="1"/>
        <tr r="D49" s="1"/>
        <tr r="D49" s="1"/>
        <tr r="H45" s="1"/>
        <tr r="H45" s="1"/>
        <tr r="G50" s="1"/>
        <tr r="G50" s="1"/>
        <tr r="H52" s="1"/>
        <tr r="H52" s="1"/>
        <tr r="G58" s="1"/>
        <tr r="G58" s="1"/>
        <tr r="D59" s="1"/>
        <tr r="D59" s="1"/>
        <tr r="C63" s="1"/>
        <tr r="C63" s="1"/>
        <tr r="F64" s="1"/>
        <tr r="F64" s="1"/>
        <tr r="F63" s="1"/>
        <tr r="F63" s="1"/>
        <tr r="G67" s="1"/>
        <tr r="G67" s="1"/>
        <tr r="D67" s="1"/>
        <tr r="D67" s="1"/>
        <tr r="F62" s="1"/>
        <tr r="F62" s="1"/>
        <tr r="C67" s="1"/>
        <tr r="C67" s="1"/>
        <tr r="C65" s="1"/>
        <tr r="C65" s="1"/>
        <tr r="G60" s="1"/>
        <tr r="G60" s="1"/>
        <tr r="E59" s="1"/>
        <tr r="E59" s="1"/>
        <tr r="E61" s="1"/>
        <tr r="E61" s="1"/>
        <tr r="E64" s="1"/>
        <tr r="E64" s="1"/>
        <tr r="F67" s="1"/>
        <tr r="F67" s="1"/>
        <tr r="C60" s="1"/>
        <tr r="C60" s="1"/>
        <tr r="D62" s="1"/>
        <tr r="D62" s="1"/>
        <tr r="G65" s="1"/>
        <tr r="G65" s="1"/>
        <tr r="D61" s="1"/>
        <tr r="D61" s="1"/>
        <tr r="E58" s="1"/>
        <tr r="E58" s="1"/>
        <tr r="C58" s="1"/>
        <tr r="C58" s="1"/>
        <tr r="C64" s="1"/>
        <tr r="C64" s="1"/>
        <tr r="G61" s="1"/>
        <tr r="G61" s="1"/>
        <tr r="D63" s="1"/>
        <tr r="D63" s="1"/>
        <tr r="E67" s="1"/>
        <tr r="E67" s="1"/>
        <tr r="C61" s="1"/>
        <tr r="C61" s="1"/>
        <tr r="F59" s="1"/>
        <tr r="F59" s="1"/>
        <tr r="C62" s="1"/>
        <tr r="C62" s="1"/>
        <tr r="D60" s="1"/>
        <tr r="D60" s="1"/>
        <tr r="G64" s="1"/>
        <tr r="G64" s="1"/>
        <tr r="F61" s="1"/>
        <tr r="F61" s="1"/>
        <tr r="G62" s="1"/>
        <tr r="G62" s="1"/>
        <tr r="D64" s="1"/>
        <tr r="D64" s="1"/>
        <tr r="F58" s="1"/>
        <tr r="F58" s="1"/>
        <tr r="G59" s="1"/>
        <tr r="G59" s="1"/>
        <tr r="E60" s="1"/>
        <tr r="E60" s="1"/>
        <tr r="C59" s="1"/>
        <tr r="C59" s="1"/>
        <tr r="G39" s="3"/>
        <tr r="G39" s="3"/>
        <tr r="G39" s="3"/>
        <tr r="D39" s="3"/>
        <tr r="D39" s="3"/>
        <tr r="D39" s="3"/>
        <tr r="J39" s="3"/>
        <tr r="J39" s="3"/>
        <tr r="J39" s="3"/>
        <tr r="K39" s="3"/>
        <tr r="K39" s="3"/>
        <tr r="K39" s="3"/>
        <tr r="H39" s="3"/>
        <tr r="H39" s="3"/>
        <tr r="H39" s="3"/>
        <tr r="E39" s="3"/>
        <tr r="E39" s="3"/>
        <tr r="E39" s="3"/>
        <tr r="D48" s="3"/>
        <tr r="D48" s="3"/>
        <tr r="D48" s="3"/>
        <tr r="G48" s="3"/>
        <tr r="G48" s="3"/>
        <tr r="G48" s="3"/>
        <tr r="J48" s="3"/>
        <tr r="J48" s="3"/>
        <tr r="J48" s="3"/>
        <tr r="E48" s="3"/>
        <tr r="E48" s="3"/>
        <tr r="E48" s="3"/>
        <tr r="K48" s="3"/>
        <tr r="K48" s="3"/>
        <tr r="K48" s="3"/>
        <tr r="H48" s="3"/>
        <tr r="H48" s="3"/>
        <tr r="H48" s="3"/>
        <tr r="H30" s="3"/>
        <tr r="H30" s="3"/>
        <tr r="H30" s="3"/>
        <tr r="H11" s="3"/>
        <tr r="H11" s="3"/>
        <tr r="H11" s="3"/>
        <tr r="H22" s="3"/>
        <tr r="H22" s="3"/>
        <tr r="H22" s="3"/>
        <tr r="H45" s="3"/>
        <tr r="H45" s="3"/>
        <tr r="H45" s="3"/>
        <tr r="H43" s="3"/>
        <tr r="H43" s="3"/>
        <tr r="H43" s="3"/>
        <tr r="H8" s="3"/>
        <tr r="H8" s="3"/>
        <tr r="H8" s="3"/>
        <tr r="H42" s="3"/>
        <tr r="H42" s="3"/>
        <tr r="H42" s="3"/>
        <tr r="H9" s="3"/>
        <tr r="H9" s="3"/>
        <tr r="H9" s="3"/>
        <tr r="H19" s="3"/>
        <tr r="H19" s="3"/>
        <tr r="H19" s="3"/>
        <tr r="H31" s="3"/>
        <tr r="H31" s="3"/>
        <tr r="H31" s="3"/>
        <tr r="H47" s="3"/>
        <tr r="H47" s="3"/>
        <tr r="H47" s="3"/>
        <tr r="H17" s="3"/>
        <tr r="H17" s="3"/>
        <tr r="H17" s="3"/>
        <tr r="H33" s="3"/>
        <tr r="H33" s="3"/>
        <tr r="H33" s="3"/>
        <tr r="H29" s="3"/>
        <tr r="H29" s="3"/>
        <tr r="H29" s="3"/>
        <tr r="H34" s="3"/>
        <tr r="H34" s="3"/>
        <tr r="H34" s="3"/>
        <tr r="H10" s="3"/>
        <tr r="H10" s="3"/>
        <tr r="H10" s="3"/>
        <tr r="H7" s="3"/>
        <tr r="H7" s="3"/>
        <tr r="H7" s="3"/>
        <tr r="H14" s="3"/>
        <tr r="H14" s="3"/>
        <tr r="H14" s="3"/>
        <tr r="H44" s="3"/>
        <tr r="H44" s="3"/>
        <tr r="H44" s="3"/>
        <tr r="H27" s="3"/>
        <tr r="H27" s="3"/>
        <tr r="H27" s="3"/>
        <tr r="H25" s="3"/>
        <tr r="H25" s="3"/>
        <tr r="H25" s="3"/>
        <tr r="H18" s="3"/>
        <tr r="H18" s="3"/>
        <tr r="H18" s="3"/>
        <tr r="H40" s="3"/>
        <tr r="H40" s="3"/>
        <tr r="H40" s="3"/>
        <tr r="H16" s="3"/>
        <tr r="H16" s="3"/>
        <tr r="H16" s="3"/>
        <tr r="J7" s="8"/>
        <tr r="J7" s="8"/>
        <tr r="J7" s="8"/>
        <tr r="P7" s="8"/>
        <tr r="P7" s="8"/>
        <tr r="P7" s="8"/>
        <tr r="M7" s="8"/>
        <tr r="M7" s="8"/>
        <tr r="M7" s="8"/>
        <tr r="Q7" s="8"/>
        <tr r="Q7" s="8"/>
        <tr r="Q7" s="8"/>
        <tr r="K7" s="8"/>
        <tr r="K7" s="8"/>
        <tr r="K7" s="8"/>
        <tr r="N7" s="8"/>
        <tr r="N7" s="8"/>
        <tr r="N7" s="8"/>
        <tr r="D31" s="8"/>
        <tr r="D31" s="8"/>
        <tr r="D31" s="8"/>
        <tr r="M31" s="8"/>
        <tr r="M31" s="8"/>
        <tr r="M31" s="8"/>
        <tr r="J31" s="8"/>
        <tr r="J31" s="8"/>
        <tr r="J31" s="8"/>
        <tr r="P31" s="8"/>
        <tr r="P31" s="8"/>
        <tr r="P31" s="8"/>
        <tr r="G31" s="8"/>
        <tr r="G31" s="8"/>
        <tr r="G31" s="8"/>
        <tr r="N31" s="8"/>
        <tr r="N31" s="8"/>
        <tr r="N31" s="8"/>
        <tr r="K31" s="8"/>
        <tr r="K31" s="8"/>
        <tr r="K31" s="8"/>
        <tr r="Q31" s="8"/>
        <tr r="Q31" s="8"/>
        <tr r="Q31" s="8"/>
        <tr r="H31" s="8"/>
        <tr r="H31" s="8"/>
        <tr r="H31" s="8"/>
        <tr r="G28" s="8"/>
        <tr r="G28" s="8"/>
        <tr r="G28" s="8"/>
        <tr r="P28" s="8"/>
        <tr r="P28" s="8"/>
        <tr r="P28" s="8"/>
        <tr r="J28" s="8"/>
        <tr r="J28" s="8"/>
        <tr r="J28" s="8"/>
        <tr r="M28" s="8"/>
        <tr r="M28" s="8"/>
        <tr r="M28" s="8"/>
        <tr r="D28" s="8"/>
        <tr r="D28" s="8"/>
        <tr r="D28" s="8"/>
        <tr r="Q28" s="8"/>
        <tr r="Q28" s="8"/>
        <tr r="Q28" s="8"/>
        <tr r="N28" s="8"/>
        <tr r="N28" s="8"/>
        <tr r="N28" s="8"/>
        <tr r="E28" s="8"/>
        <tr r="E28" s="8"/>
        <tr r="E28" s="8"/>
        <tr r="S6" s="9"/>
        <tr r="S6" s="9"/>
        <tr r="S6" s="9"/>
        <tr r="T6" s="9"/>
        <tr r="T6" s="9"/>
        <tr r="T6" s="9"/>
        <tr r="S48" s="9"/>
        <tr r="S48" s="9"/>
        <tr r="S48" s="9"/>
        <tr r="P48" s="9"/>
        <tr r="P48" s="9"/>
        <tr r="P48" s="9"/>
        <tr r="D48" s="9"/>
        <tr r="D48" s="9"/>
        <tr r="D48" s="9"/>
        <tr r="G48" s="9"/>
        <tr r="G48" s="9"/>
        <tr r="G48" s="9"/>
        <tr r="J48" s="9"/>
        <tr r="J48" s="9"/>
        <tr r="J48" s="9"/>
        <tr r="M48" s="9"/>
        <tr r="M48" s="9"/>
        <tr r="M48" s="9"/>
        <tr r="T48" s="9"/>
        <tr r="T48" s="9"/>
        <tr r="T48" s="9"/>
        <tr r="E48" s="9"/>
        <tr r="E48" s="9"/>
        <tr r="E48" s="9"/>
        <tr r="N48" s="9"/>
        <tr r="N48" s="9"/>
        <tr r="N48" s="9"/>
        <tr r="H48" s="9"/>
        <tr r="H48" s="9"/>
        <tr r="H48" s="9"/>
        <tr r="K48" s="9"/>
        <tr r="K48" s="9"/>
        <tr r="K48" s="9"/>
        <tr r="Q48" s="9"/>
        <tr r="Q48" s="9"/>
        <tr r="Q48" s="9"/>
        <tr r="M39" s="10"/>
        <tr r="M39" s="10"/>
        <tr r="M39" s="10"/>
        <tr r="D39" s="10"/>
        <tr r="D39" s="10"/>
        <tr r="D39" s="10"/>
        <tr r="J39" s="10"/>
        <tr r="J39" s="10"/>
        <tr r="J39" s="10"/>
        <tr r="G39" s="10"/>
        <tr r="G39" s="10"/>
        <tr r="G39" s="10"/>
        <tr r="P39" s="10"/>
        <tr r="P39" s="10"/>
        <tr r="P39" s="10"/>
        <tr r="Q39" s="10"/>
        <tr r="Q39" s="10"/>
        <tr r="Q39" s="10"/>
        <tr r="E39" s="10"/>
        <tr r="E39" s="10"/>
        <tr r="E39" s="10"/>
        <tr r="N39" s="10"/>
        <tr r="N39" s="10"/>
        <tr r="N39" s="10"/>
        <tr r="K39" s="10"/>
        <tr r="K39" s="10"/>
        <tr r="K39" s="10"/>
        <tr r="H39" s="10"/>
        <tr r="H39" s="10"/>
        <tr r="H39" s="10"/>
        <tr r="Q9" s="10"/>
        <tr r="Q9" s="10"/>
        <tr r="Q9" s="10"/>
        <tr r="Q24" s="10"/>
        <tr r="Q24" s="10"/>
        <tr r="Q24" s="10"/>
        <tr r="Q40" s="10"/>
        <tr r="Q40" s="10"/>
        <tr r="Q40" s="10"/>
        <tr r="Q14" s="10"/>
        <tr r="Q14" s="10"/>
        <tr r="Q14" s="10"/>
        <tr r="Q8" s="10"/>
        <tr r="Q8" s="10"/>
        <tr r="Q8" s="10"/>
        <tr r="Q19" s="10"/>
        <tr r="Q19" s="10"/>
        <tr r="Q19" s="10"/>
        <tr r="Q32" s="10"/>
        <tr r="Q32" s="10"/>
        <tr r="Q32" s="10"/>
        <tr r="Q23" s="10"/>
        <tr r="Q23" s="10"/>
        <tr r="Q23" s="10"/>
        <tr r="Q29" s="10"/>
        <tr r="Q29" s="10"/>
        <tr r="Q29" s="10"/>
        <tr r="Q38" s="10"/>
        <tr r="Q38" s="10"/>
        <tr r="Q38" s="10"/>
        <tr r="Q6" s="10"/>
        <tr r="Q6" s="10"/>
        <tr r="Q6" s="10"/>
        <tr r="Q21" s="10"/>
        <tr r="Q21" s="10"/>
        <tr r="Q21" s="10"/>
        <tr r="Q46" s="10"/>
        <tr r="Q46" s="10"/>
        <tr r="Q46" s="10"/>
        <tr r="Q45" s="10"/>
        <tr r="Q45" s="10"/>
        <tr r="Q45" s="10"/>
        <tr r="Q30" s="10"/>
        <tr r="Q30" s="10"/>
        <tr r="Q30" s="10"/>
        <tr r="Q20" s="10"/>
        <tr r="Q20" s="10"/>
        <tr r="Q20" s="10"/>
        <tr r="Q11" s="10"/>
        <tr r="Q11" s="10"/>
        <tr r="Q11" s="10"/>
        <tr r="Q7" s="10"/>
        <tr r="Q7" s="10"/>
        <tr r="Q7" s="10"/>
        <tr r="Q12" s="10"/>
        <tr r="Q12" s="10"/>
        <tr r="Q12" s="10"/>
        <tr r="Q27" s="10"/>
        <tr r="Q27" s="10"/>
        <tr r="Q27" s="10"/>
        <tr r="Q35" s="10"/>
        <tr r="Q35" s="10"/>
        <tr r="Q35" s="10"/>
        <tr r="Q10" s="10"/>
        <tr r="Q10" s="10"/>
        <tr r="Q10" s="10"/>
        <tr r="Q13" s="10"/>
        <tr r="Q13" s="10"/>
        <tr r="Q13" s="10"/>
        <tr r="Q37" s="10"/>
        <tr r="Q37" s="10"/>
        <tr r="Q37" s="10"/>
        <tr r="Q31" s="10"/>
        <tr r="Q31" s="10"/>
        <tr r="Q31" s="10"/>
        <tr r="Q16" s="10"/>
        <tr r="Q16" s="10"/>
        <tr r="Q16" s="10"/>
        <tr r="Q15" s="10"/>
        <tr r="Q15" s="10"/>
        <tr r="Q15" s="10"/>
        <tr r="N34" s="10"/>
        <tr r="N34" s="10"/>
        <tr r="N34" s="10"/>
        <tr r="K34" s="10"/>
        <tr r="K34" s="10"/>
        <tr r="K34" s="10"/>
        <tr r="E8" s="1"/>
        <tr r="E8" s="1"/>
        <tr r="C8" s="1"/>
        <tr r="D8" s="1"/>
        <tr r="D7" s="1"/>
        <tr r="D11" s="1"/>
        <tr r="D12" s="1"/>
        <tr r="G21" s="3"/>
        <tr r="G21" s="3"/>
        <tr r="G21" s="3"/>
        <tr r="J21" s="3"/>
        <tr r="J21" s="3"/>
        <tr r="J21" s="3"/>
        <tr r="D21" s="3"/>
        <tr r="D21" s="3"/>
        <tr r="D21" s="3"/>
        <tr r="E21" s="3"/>
        <tr r="E21" s="3"/>
        <tr r="E21" s="3"/>
        <tr r="K21" s="3"/>
        <tr r="K21" s="3"/>
        <tr r="K21" s="3"/>
        <tr r="H21" s="3"/>
        <tr r="H21" s="3"/>
        <tr r="H21" s="3"/>
        <tr r="P21" s="8"/>
        <tr r="P21" s="8"/>
        <tr r="P21" s="8"/>
        <tr r="M21" s="8"/>
        <tr r="M21" s="8"/>
        <tr r="M21" s="8"/>
        <tr r="J21" s="8"/>
        <tr r="J21" s="8"/>
        <tr r="J21" s="8"/>
        <tr r="Q21" s="8"/>
        <tr r="Q21" s="8"/>
        <tr r="Q21" s="8"/>
        <tr r="N21" s="8"/>
        <tr r="N21" s="8"/>
        <tr r="N21" s="8"/>
        <tr r="K41" s="9"/>
        <tr r="K41" s="9"/>
        <tr r="K41" s="9"/>
        <tr r="H41" s="9"/>
        <tr r="H41" s="9"/>
        <tr r="H41" s="9"/>
        <tr r="N41" s="9"/>
        <tr r="N41" s="9"/>
        <tr r="N41" s="9"/>
        <tr r="H44" s="9"/>
        <tr r="H44" s="9"/>
        <tr r="H44" s="9"/>
        <tr r="N44" s="9"/>
        <tr r="N44" s="9"/>
        <tr r="N44" s="9"/>
        <tr r="P26" s="10"/>
        <tr r="P26" s="10"/>
        <tr r="P26" s="10"/>
        <tr r="D26" s="10"/>
        <tr r="D26" s="10"/>
        <tr r="D26" s="10"/>
        <tr r="G26" s="10"/>
        <tr r="G26" s="10"/>
        <tr r="G26" s="10"/>
        <tr r="J26" s="10"/>
        <tr r="J26" s="10"/>
        <tr r="J26" s="10"/>
        <tr r="M26" s="10"/>
        <tr r="M26" s="10"/>
        <tr r="M26" s="10"/>
        <tr r="H26" s="10"/>
        <tr r="H26" s="10"/>
        <tr r="H26" s="10"/>
        <tr r="E26" s="10"/>
        <tr r="E26" s="10"/>
        <tr r="E26" s="10"/>
        <tr r="Q26" s="10"/>
        <tr r="Q26" s="10"/>
        <tr r="Q26" s="10"/>
        <tr r="N26" s="10"/>
        <tr r="N26" s="10"/>
        <tr r="N26" s="10"/>
        <tr r="D23" s="1"/>
        <tr r="D23" s="1"/>
        <tr r="C23" s="1"/>
        <tr r="C23" s="1"/>
        <tr r="D70" s="1"/>
        <tr r="C70" s="1"/>
        <tr r="E70" s="1"/>
        <tr r="E70" s="1"/>
        <tr r="G46" s="3"/>
        <tr r="G46" s="3"/>
        <tr r="G46" s="3"/>
        <tr r="J46" s="3"/>
        <tr r="J46" s="3"/>
        <tr r="J46" s="3"/>
        <tr r="D46" s="3"/>
        <tr r="D46" s="3"/>
        <tr r="D46" s="3"/>
        <tr r="E46" s="3"/>
        <tr r="E46" s="3"/>
        <tr r="E46" s="3"/>
        <tr r="K46" s="3"/>
        <tr r="K46" s="3"/>
        <tr r="K46" s="3"/>
        <tr r="C13" s="1"/>
        <tr r="C11" s="1"/>
        <tr r="C15" s="1"/>
        <tr r="C15" s="1"/>
        <tr r="C6" s="1"/>
        <tr r="D13" s="3"/>
        <tr r="D13" s="3"/>
        <tr r="D13" s="3"/>
        <tr r="J13" s="3"/>
        <tr r="J13" s="3"/>
        <tr r="J13" s="3"/>
        <tr r="G13" s="3"/>
        <tr r="G13" s="3"/>
        <tr r="G13" s="3"/>
        <tr r="E13" s="3"/>
        <tr r="E13" s="3"/>
        <tr r="E13" s="3"/>
        <tr r="K13" s="3"/>
        <tr r="K13" s="3"/>
        <tr r="K13" s="3"/>
        <tr r="H13" s="3"/>
        <tr r="H13" s="3"/>
        <tr r="H13" s="3"/>
        <tr r="D20" s="3"/>
        <tr r="D20" s="3"/>
        <tr r="D20" s="3"/>
        <tr r="G20" s="3"/>
        <tr r="G20" s="3"/>
        <tr r="G20" s="3"/>
        <tr r="J20" s="3"/>
        <tr r="J20" s="3"/>
        <tr r="J20" s="3"/>
        <tr r="H20" s="3"/>
        <tr r="H20" s="3"/>
        <tr r="H20" s="3"/>
        <tr r="K20" s="3"/>
        <tr r="K20" s="3"/>
        <tr r="K20" s="3"/>
        <tr r="J23" s="3"/>
        <tr r="J23" s="3"/>
        <tr r="J23" s="3"/>
        <tr r="G23" s="3"/>
        <tr r="G23" s="3"/>
        <tr r="G23" s="3"/>
        <tr r="D23" s="3"/>
        <tr r="D23" s="3"/>
        <tr r="D23" s="3"/>
        <tr r="E23" s="3"/>
        <tr r="E23" s="3"/>
        <tr r="E23" s="3"/>
        <tr r="H23" s="3"/>
        <tr r="H23" s="3"/>
        <tr r="H23" s="3"/>
        <tr r="M34" s="8"/>
        <tr r="M34" s="8"/>
        <tr r="M34" s="8"/>
        <tr r="J34" s="8"/>
        <tr r="J34" s="8"/>
        <tr r="J34" s="8"/>
        <tr r="G34" s="8"/>
        <tr r="G34" s="8"/>
        <tr r="G34" s="8"/>
        <tr r="D34" s="8"/>
        <tr r="D34" s="8"/>
        <tr r="D34" s="8"/>
        <tr r="P34" s="8"/>
        <tr r="P34" s="8"/>
        <tr r="P34" s="8"/>
        <tr r="N34" s="8"/>
        <tr r="N34" s="8"/>
        <tr r="N34" s="8"/>
        <tr r="Q34" s="8"/>
        <tr r="Q34" s="8"/>
        <tr r="Q34" s="8"/>
        <tr r="K34" s="8"/>
        <tr r="K34" s="8"/>
        <tr r="K34" s="8"/>
        <tr r="M17" s="8"/>
        <tr r="M17" s="8"/>
        <tr r="M17" s="8"/>
        <tr r="J17" s="8"/>
        <tr r="J17" s="8"/>
        <tr r="J17" s="8"/>
        <tr r="P17" s="8"/>
        <tr r="P17" s="8"/>
        <tr r="P17" s="8"/>
        <tr r="N17" s="8"/>
        <tr r="N17" s="8"/>
        <tr r="N17" s="8"/>
        <tr r="K17" s="8"/>
        <tr r="K17" s="8"/>
        <tr r="K17" s="8"/>
        <tr r="Q17" s="8"/>
        <tr r="Q17" s="8"/>
        <tr r="Q17" s="8"/>
        <tr r="H41" s="8"/>
        <tr r="H41" s="8"/>
        <tr r="H41" s="8"/>
        <tr r="N41" s="8"/>
        <tr r="N41" s="8"/>
        <tr r="N41" s="8"/>
        <tr r="S18" s="9"/>
        <tr r="S18" s="9"/>
        <tr r="S18" s="9"/>
        <tr r="S20" s="9"/>
        <tr r="S20" s="9"/>
        <tr r="S20" s="9"/>
        <tr r="S9" s="9"/>
        <tr r="S9" s="9"/>
        <tr r="S9" s="9"/>
        <tr r="S7" s="9"/>
        <tr r="S7" s="9"/>
        <tr r="S7" s="9"/>
        <tr r="T9" s="9"/>
        <tr r="T9" s="9"/>
        <tr r="T9" s="9"/>
        <tr r="T29" s="9"/>
        <tr r="T29" s="9"/>
        <tr r="T29" s="9"/>
        <tr r="S10" s="9"/>
        <tr r="S10" s="9"/>
        <tr r="S10" s="9"/>
        <tr r="S22" s="9"/>
        <tr r="S22" s="9"/>
        <tr r="S22" s="9"/>
        <tr r="S17" s="9"/>
        <tr r="S17" s="9"/>
        <tr r="S17" s="9"/>
        <tr r="T36" s="9"/>
        <tr r="T36" s="9"/>
        <tr r="T36" s="9"/>
        <tr r="T47" s="9"/>
        <tr r="T47" s="9"/>
        <tr r="T47" s="9"/>
        <tr r="S8" s="9"/>
        <tr r="S8" s="9"/>
        <tr r="S8" s="9"/>
        <tr r="T5" s="9"/>
        <tr r="T5" s="9"/>
        <tr r="T5" s="9"/>
        <tr r="T42" s="9"/>
        <tr r="T42" s="9"/>
        <tr r="T42" s="9"/>
        <tr r="T44" s="9"/>
        <tr r="T44" s="9"/>
        <tr r="T44" s="9"/>
        <tr r="T25" s="9"/>
        <tr r="T25" s="9"/>
        <tr r="T25" s="9"/>
        <tr r="T18" s="9"/>
        <tr r="T18" s="9"/>
        <tr r="T18" s="9"/>
        <tr r="S23" s="9"/>
        <tr r="S23" s="9"/>
        <tr r="S23" s="9"/>
        <tr r="S21" s="9"/>
        <tr r="S21" s="9"/>
        <tr r="S21" s="9"/>
        <tr r="T32" s="9"/>
        <tr r="T32" s="9"/>
        <tr r="T32" s="9"/>
        <tr r="T43" s="9"/>
        <tr r="T43" s="9"/>
        <tr r="T43" s="9"/>
        <tr r="T22" s="9"/>
        <tr r="T22" s="9"/>
        <tr r="T22" s="9"/>
        <tr r="T50" s="9"/>
        <tr r="T50" s="9"/>
        <tr r="T50" s="9"/>
        <tr r="T7" s="9"/>
        <tr r="T7" s="9"/>
        <tr r="T7" s="9"/>
        <tr r="T8" s="9"/>
        <tr r="T8" s="9"/>
        <tr r="T8" s="9"/>
        <tr r="T21" s="9"/>
        <tr r="T21" s="9"/>
        <tr r="T21" s="9"/>
        <tr r="S19" s="9"/>
        <tr r="S19" s="9"/>
        <tr r="S19" s="9"/>
        <tr r="S14" s="9"/>
        <tr r="S14" s="9"/>
        <tr r="S14" s="9"/>
        <tr r="E37" s="9"/>
        <tr r="E37" s="9"/>
        <tr r="E37" s="9"/>
        <tr r="H37" s="9"/>
        <tr r="H37" s="9"/>
        <tr r="H37" s="9"/>
        <tr r="J10" s="10"/>
        <tr r="J10" s="10"/>
        <tr r="J10" s="10"/>
        <tr r="M10" s="10"/>
        <tr r="M10" s="10"/>
        <tr r="M10" s="10"/>
        <tr r="G10" s="10"/>
        <tr r="G10" s="10"/>
        <tr r="G10" s="10"/>
        <tr r="D10" s="10"/>
        <tr r="D10" s="10"/>
        <tr r="D10" s="10"/>
        <tr r="P10" s="10"/>
        <tr r="P10" s="10"/>
        <tr r="P10" s="10"/>
        <tr r="H10" s="10"/>
        <tr r="H10" s="10"/>
        <tr r="H10" s="10"/>
        <tr r="N10" s="10"/>
        <tr r="N10" s="10"/>
        <tr r="N10" s="10"/>
        <tr r="E10" s="10"/>
        <tr r="E10" s="10"/>
        <tr r="E10" s="10"/>
        <tr r="J15" s="8"/>
        <tr r="J15" s="8"/>
        <tr r="J15" s="8"/>
        <tr r="M15" s="8"/>
        <tr r="M15" s="8"/>
        <tr r="M15" s="8"/>
        <tr r="P15" s="8"/>
        <tr r="P15" s="8"/>
        <tr r="P15" s="8"/>
        <tr r="K15" s="8"/>
        <tr r="K15" s="8"/>
        <tr r="K15" s="8"/>
        <tr r="N15" s="8"/>
        <tr r="N15" s="8"/>
        <tr r="N15" s="8"/>
        <tr r="M32" s="8"/>
        <tr r="M32" s="8"/>
        <tr r="M32" s="8"/>
        <tr r="D32" s="8"/>
        <tr r="D32" s="8"/>
        <tr r="D32" s="8"/>
        <tr r="P32" s="8"/>
        <tr r="P32" s="8"/>
        <tr r="P32" s="8"/>
        <tr r="J32" s="8"/>
        <tr r="J32" s="8"/>
        <tr r="J32" s="8"/>
        <tr r="G32" s="8"/>
        <tr r="G32" s="8"/>
        <tr r="G32" s="8"/>
        <tr r="N32" s="8"/>
        <tr r="N32" s="8"/>
        <tr r="N32" s="8"/>
        <tr r="H32" s="8"/>
        <tr r="H32" s="8"/>
        <tr r="H32" s="8"/>
        <tr r="N42" s="8"/>
        <tr r="N42" s="8"/>
        <tr r="N42" s="8"/>
        <tr r="K42" s="8"/>
        <tr r="K42" s="8"/>
        <tr r="K42" s="8"/>
        <tr r="S28" s="9"/>
        <tr r="S28" s="9"/>
        <tr r="S28" s="9"/>
        <tr r="D28" s="9"/>
        <tr r="D28" s="9"/>
        <tr r="D28" s="9"/>
        <tr r="P28" s="9"/>
        <tr r="P28" s="9"/>
        <tr r="P28" s="9"/>
        <tr r="J28" s="9"/>
        <tr r="J28" s="9"/>
        <tr r="J28" s="9"/>
        <tr r="G28" s="9"/>
        <tr r="G28" s="9"/>
        <tr r="G28" s="9"/>
        <tr r="M28" s="9"/>
        <tr r="M28" s="9"/>
        <tr r="M28" s="9"/>
        <tr r="H28" s="9"/>
        <tr r="H28" s="9"/>
        <tr r="H28" s="9"/>
        <tr r="T28" s="9"/>
        <tr r="T28" s="9"/>
        <tr r="T28" s="9"/>
        <tr r="S12" s="9"/>
        <tr r="S12" s="9"/>
        <tr r="S12" s="9"/>
        <tr r="T12" s="9"/>
        <tr r="T12" s="9"/>
        <tr r="T12" s="9"/>
        <tr r="D33" s="9"/>
        <tr r="D33" s="9"/>
        <tr r="D33" s="9"/>
        <tr r="J33" s="9"/>
        <tr r="J33" s="9"/>
        <tr r="J33" s="9"/>
        <tr r="M33" s="9"/>
        <tr r="M33" s="9"/>
        <tr r="M33" s="9"/>
        <tr r="S33" s="9"/>
        <tr r="S33" s="9"/>
        <tr r="S33" s="9"/>
        <tr r="G33" s="9"/>
        <tr r="G33" s="9"/>
        <tr r="G33" s="9"/>
        <tr r="P33" s="9"/>
        <tr r="P33" s="9"/>
        <tr r="P33" s="9"/>
        <tr r="H33" s="9"/>
        <tr r="H33" s="9"/>
        <tr r="H33" s="9"/>
        <tr r="Q33" s="9"/>
        <tr r="Q33" s="9"/>
        <tr r="Q33" s="9"/>
        <tr r="T33" s="9"/>
        <tr r="T33" s="9"/>
        <tr r="T33" s="9"/>
        <tr r="E33" s="9"/>
        <tr r="E33" s="9"/>
        <tr r="E33" s="9"/>
        <tr r="M25" s="10"/>
        <tr r="M25" s="10"/>
        <tr r="M25" s="10"/>
        <tr r="D25" s="10"/>
        <tr r="D25" s="10"/>
        <tr r="D25" s="10"/>
        <tr r="P25" s="10"/>
        <tr r="P25" s="10"/>
        <tr r="P25" s="10"/>
        <tr r="G25" s="10"/>
        <tr r="G25" s="10"/>
        <tr r="G25" s="10"/>
        <tr r="J25" s="10"/>
        <tr r="J25" s="10"/>
        <tr r="J25" s="10"/>
        <tr r="Q25" s="10"/>
        <tr r="Q25" s="10"/>
        <tr r="Q25" s="10"/>
        <tr r="N25" s="10"/>
        <tr r="N25" s="10"/>
        <tr r="N25" s="10"/>
        <tr r="E25" s="10"/>
        <tr r="E25" s="10"/>
        <tr r="E25" s="10"/>
        <tr r="G43" s="10"/>
        <tr r="G43" s="10"/>
        <tr r="G43" s="10"/>
        <tr r="D43" s="10"/>
        <tr r="D43" s="10"/>
        <tr r="D43" s="10"/>
        <tr r="M43" s="10"/>
        <tr r="M43" s="10"/>
        <tr r="M43" s="10"/>
        <tr r="J43" s="10"/>
        <tr r="J43" s="10"/>
        <tr r="J43" s="10"/>
        <tr r="P43" s="10"/>
        <tr r="P43" s="10"/>
        <tr r="P43" s="10"/>
        <tr r="P12" s="10"/>
        <tr r="P12" s="10"/>
        <tr r="P12" s="10"/>
        <tr r="D12" s="10"/>
        <tr r="D12" s="10"/>
        <tr r="D12" s="10"/>
        <tr r="J12" s="10"/>
        <tr r="J12" s="10"/>
        <tr r="J12" s="10"/>
        <tr r="G12" s="10"/>
        <tr r="G12" s="10"/>
        <tr r="G12" s="10"/>
        <tr r="M12" s="10"/>
        <tr r="M12" s="10"/>
        <tr r="M12" s="10"/>
        <tr r="H12" s="10"/>
        <tr r="H12" s="10"/>
        <tr r="H12" s="10"/>
        <tr r="N12" s="10"/>
        <tr r="N12" s="10"/>
        <tr r="N12" s="10"/>
        <tr r="K12" s="10"/>
        <tr r="K12" s="10"/>
        <tr r="K12" s="10"/>
        <tr r="E12" s="10"/>
        <tr r="E12" s="10"/>
        <tr r="E12" s="10"/>
        <tr r="M28" s="10"/>
        <tr r="M28" s="10"/>
        <tr r="M28" s="10"/>
        <tr r="P28" s="10"/>
        <tr r="P28" s="10"/>
        <tr r="P28" s="10"/>
        <tr r="G28" s="10"/>
        <tr r="G28" s="10"/>
        <tr r="G28" s="10"/>
        <tr r="D28" s="10"/>
        <tr r="D28" s="10"/>
        <tr r="D28" s="10"/>
        <tr r="J28" s="10"/>
        <tr r="J28" s="10"/>
        <tr r="J28" s="10"/>
        <tr r="Q28" s="10"/>
        <tr r="Q28" s="10"/>
        <tr r="Q28" s="10"/>
        <tr r="E28" s="10"/>
        <tr r="E28" s="10"/>
        <tr r="E28" s="10"/>
        <tr r="N28" s="10"/>
        <tr r="N28" s="10"/>
        <tr r="N28" s="10"/>
        <tr r="M44" s="10"/>
        <tr r="M44" s="10"/>
        <tr r="M44" s="10"/>
        <tr r="J44" s="10"/>
        <tr r="J44" s="10"/>
        <tr r="J44" s="10"/>
        <tr r="P44" s="10"/>
        <tr r="P44" s="10"/>
        <tr r="P44" s="10"/>
        <tr r="G44" s="10"/>
        <tr r="G44" s="10"/>
        <tr r="G44" s="10"/>
        <tr r="D44" s="10"/>
        <tr r="D44" s="10"/>
        <tr r="D44" s="10"/>
        <tr r="H44" s="10"/>
        <tr r="H44" s="10"/>
        <tr r="H44" s="10"/>
        <tr r="Q44" s="10"/>
        <tr r="Q44" s="10"/>
        <tr r="Q44" s="10"/>
        <tr r="E7" s="10"/>
        <tr r="E7" s="10"/>
        <tr r="E7" s="10"/>
        <tr r="N7" s="10"/>
        <tr r="N7" s="10"/>
        <tr r="N7" s="10"/>
        <tr r="E11" s="10"/>
        <tr r="E11" s="10"/>
        <tr r="E11" s="10"/>
        <tr r="K11" s="10"/>
        <tr r="K11" s="10"/>
        <tr r="K11" s="10"/>
        <tr r="N11" s="10"/>
        <tr r="N11" s="10"/>
        <tr r="N11" s="10"/>
        <tr r="K19" s="10"/>
        <tr r="K19" s="10"/>
        <tr r="K19" s="10"/>
        <tr r="N19" s="10"/>
        <tr r="N19" s="10"/>
        <tr r="N19" s="10"/>
        <tr r="E19" s="10"/>
        <tr r="E19" s="10"/>
        <tr r="E19" s="10"/>
        <tr r="E27" s="10"/>
        <tr r="E27" s="10"/>
        <tr r="E27" s="10"/>
        <tr r="N27" s="10"/>
        <tr r="N27" s="10"/>
        <tr r="N27" s="10"/>
        <tr r="H27" s="10"/>
        <tr r="H27" s="10"/>
        <tr r="H27" s="10"/>
        <tr r="E37" s="1"/>
        <tr r="E37" s="1"/>
        <tr r="G37" s="1"/>
        <tr r="G37" s="1"/>
        <tr r="D75" s="1"/>
        <tr r="C75" s="1"/>
        <tr r="E75" s="1"/>
        <tr r="E75" s="1"/>
        <tr r="H60" s="1"/>
        <tr r="H60" s="1"/>
        <tr r="H60" s="1"/>
        <tr r="C38" s="1"/>
        <tr r="C38" s="1"/>
        <tr r="G38" s="1"/>
        <tr r="G38" s="1"/>
        <tr r="D38" s="1"/>
        <tr r="D38" s="1"/>
        <tr r="F38" s="1"/>
        <tr r="F38" s="1"/>
        <tr r="C35" s="1"/>
        <tr r="C35" s="1"/>
        <tr r="G32" s="1"/>
        <tr r="G32" s="1"/>
        <tr r="H61" s="1"/>
        <tr r="H61" s="1"/>
        <tr r="H61" s="1"/>
        <tr r="F34" s="1"/>
        <tr r="F34" s="1"/>
        <tr r="I51" s="1"/>
        <tr r="I51" s="1"/>
        <tr r="I51" s="1"/>
        <tr r="H39" s="1"/>
        <tr r="H39" s="1"/>
        <tr r="H39" s="1"/>
        <tr r="F35" s="1"/>
        <tr r="F35" s="1"/>
        <tr r="D35" s="1"/>
        <tr r="D35" s="1"/>
        <tr r="H38" s="1"/>
        <tr r="H38" s="1"/>
        <tr r="H38" s="1"/>
        <tr r="H41" s="1"/>
        <tr r="H41" s="1"/>
        <tr r="H41" s="1"/>
        <tr r="H37" s="1"/>
        <tr r="H37" s="1"/>
        <tr r="H37" s="1"/>
        <tr r="I49" s="1"/>
        <tr r="I49" s="1"/>
        <tr r="I49" s="1"/>
        <tr r="G34" s="1"/>
        <tr r="G34" s="1"/>
        <tr r="I50" s="1"/>
        <tr r="I50" s="1"/>
        <tr r="I50" s="1"/>
        <tr r="F41" s="1"/>
        <tr r="F41" s="1"/>
        <tr r="F37" s="1"/>
        <tr r="F37" s="1"/>
        <tr r="F32" s="1"/>
        <tr r="F32" s="1"/>
        <tr r="I54" s="1"/>
        <tr r="I54" s="1"/>
        <tr r="I54" s="1"/>
        <tr r="G41" s="1"/>
        <tr r="G41" s="1"/>
        <tr r="H59" s="1"/>
        <tr r="H59" s="1"/>
        <tr r="H59" s="1"/>
        <tr r="C37" s="1"/>
        <tr r="C37" s="1"/>
        <tr r="I48" s="1"/>
        <tr r="I48" s="1"/>
        <tr r="I48" s="1"/>
        <tr r="D36" s="1"/>
        <tr r="D36" s="1"/>
        <tr r="G40" s="1"/>
        <tr r="G40" s="1"/>
        <tr r="H32" s="1"/>
        <tr r="H32" s="1"/>
        <tr r="H32" s="1"/>
        <tr r="I46" s="1"/>
        <tr r="I46" s="1"/>
        <tr r="I46" s="1"/>
        <tr r="G33" s="1"/>
        <tr r="G33" s="1"/>
        <tr r="G5" s="3"/>
        <tr r="G5" s="3"/>
        <tr r="G5" s="3"/>
        <tr r="J5" s="3"/>
        <tr r="J5" s="3"/>
        <tr r="J5" s="3"/>
        <tr r="D5" s="3"/>
        <tr r="D5" s="3"/>
        <tr r="D5" s="3"/>
        <tr r="H5" s="3"/>
        <tr r="H5" s="3"/>
        <tr r="H5" s="3"/>
        <tr r="J28" s="3"/>
        <tr r="J28" s="3"/>
        <tr r="J28" s="3"/>
        <tr r="D28" s="3"/>
        <tr r="D28" s="3"/>
        <tr r="D28" s="3"/>
        <tr r="G28" s="3"/>
        <tr r="G28" s="3"/>
        <tr r="G28" s="3"/>
        <tr r="E28" s="3"/>
        <tr r="E28" s="3"/>
        <tr r="E28" s="3"/>
        <tr r="K28" s="3"/>
        <tr r="K28" s="3"/>
        <tr r="K28" s="3"/>
        <tr r="H28" s="3"/>
        <tr r="H28" s="3"/>
        <tr r="H28" s="3"/>
        <tr r="D50" s="3"/>
        <tr r="D50" s="3"/>
        <tr r="D50" s="3"/>
        <tr r="J50" s="3"/>
        <tr r="J50" s="3"/>
        <tr r="J50" s="3"/>
        <tr r="G50" s="3"/>
        <tr r="G50" s="3"/>
        <tr r="G50" s="3"/>
        <tr r="K50" s="3"/>
        <tr r="K50" s="3"/>
        <tr r="K50" s="3"/>
        <tr r="H50" s="3"/>
        <tr r="H50" s="3"/>
        <tr r="H50" s="3"/>
        <tr r="D32" s="3"/>
        <tr r="D32" s="3"/>
        <tr r="D32" s="3"/>
        <tr r="G32" s="3"/>
        <tr r="G32" s="3"/>
        <tr r="G32" s="3"/>
        <tr r="J32" s="3"/>
        <tr r="J32" s="3"/>
        <tr r="J32" s="3"/>
        <tr r="E32" s="3"/>
        <tr r="E32" s="3"/>
        <tr r="E32" s="3"/>
        <tr r="H32" s="3"/>
        <tr r="H32" s="3"/>
        <tr r="H32" s="3"/>
        <tr r="K32" s="3"/>
        <tr r="K32" s="3"/>
        <tr r="K32" s="3"/>
        <tr r="G12" s="3"/>
        <tr r="G12" s="3"/>
        <tr r="G12" s="3"/>
        <tr r="J12" s="3"/>
        <tr r="J12" s="3"/>
        <tr r="J12" s="3"/>
        <tr r="D12" s="3"/>
        <tr r="D12" s="3"/>
        <tr r="D12" s="3"/>
        <tr r="H12" s="3"/>
        <tr r="H12" s="3"/>
        <tr r="H12" s="3"/>
        <tr r="E12" s="3"/>
        <tr r="E12" s="3"/>
        <tr r="E12" s="3"/>
        <tr r="J33" s="3"/>
        <tr r="J33" s="3"/>
        <tr r="J33" s="3"/>
        <tr r="G33" s="3"/>
        <tr r="G33" s="3"/>
        <tr r="G33" s="3"/>
        <tr r="D33" s="3"/>
        <tr r="D33" s="3"/>
        <tr r="D33" s="3"/>
        <tr r="K33" s="3"/>
        <tr r="K33" s="3"/>
        <tr r="K33" s="3"/>
        <tr r="Q45" s="8"/>
        <tr r="Q45" s="8"/>
        <tr r="Q45" s="8"/>
        <tr r="Q46" s="8"/>
        <tr r="Q46" s="8"/>
        <tr r="Q46" s="8"/>
        <tr r="Q40" s="8"/>
        <tr r="Q40" s="8"/>
        <tr r="Q40" s="8"/>
        <tr r="Q5" s="8"/>
        <tr r="Q5" s="8"/>
        <tr r="Q5" s="8"/>
        <tr r="Q48" s="8"/>
        <tr r="Q48" s="8"/>
        <tr r="Q48" s="8"/>
        <tr r="Q24" s="8"/>
        <tr r="Q24" s="8"/>
        <tr r="Q24" s="8"/>
        <tr r="Q41" s="8"/>
        <tr r="Q41" s="8"/>
        <tr r="Q41" s="8"/>
        <tr r="M18" s="8"/>
        <tr r="M18" s="8"/>
        <tr r="M18" s="8"/>
        <tr r="J18" s="8"/>
        <tr r="J18" s="8"/>
        <tr r="J18" s="8"/>
        <tr r="P18" s="8"/>
        <tr r="P18" s="8"/>
        <tr r="P18" s="8"/>
        <tr r="N18" s="8"/>
        <tr r="N18" s="8"/>
        <tr r="N18" s="8"/>
        <tr r="K18" s="8"/>
        <tr r="K18" s="8"/>
        <tr r="K18" s="8"/>
        <tr r="Q18" s="8"/>
        <tr r="Q18" s="8"/>
        <tr r="Q18" s="8"/>
        <tr r="P43" s="8"/>
        <tr r="P43" s="8"/>
        <tr r="P43" s="8"/>
        <tr r="G43" s="8"/>
        <tr r="G43" s="8"/>
        <tr r="G43" s="8"/>
        <tr r="M43" s="8"/>
        <tr r="M43" s="8"/>
        <tr r="M43" s="8"/>
        <tr r="J43" s="8"/>
        <tr r="J43" s="8"/>
        <tr r="J43" s="8"/>
        <tr r="D43" s="8"/>
        <tr r="D43" s="8"/>
        <tr r="D43" s="8"/>
        <tr r="K43" s="8"/>
        <tr r="K43" s="8"/>
        <tr r="K43" s="8"/>
        <tr r="N43" s="8"/>
        <tr r="N43" s="8"/>
        <tr r="N43" s="8"/>
        <tr r="M33" s="8"/>
        <tr r="M33" s="8"/>
        <tr r="M33" s="8"/>
        <tr r="D33" s="8"/>
        <tr r="D33" s="8"/>
        <tr r="D33" s="8"/>
        <tr r="G33" s="8"/>
        <tr r="G33" s="8"/>
        <tr r="G33" s="8"/>
        <tr r="P33" s="8"/>
        <tr r="P33" s="8"/>
        <tr r="P33" s="8"/>
        <tr r="J33" s="8"/>
        <tr r="J33" s="8"/>
        <tr r="J33" s="8"/>
        <tr r="H33" s="8"/>
        <tr r="H33" s="8"/>
        <tr r="H33" s="8"/>
        <tr r="K33" s="8"/>
        <tr r="K33" s="8"/>
        <tr r="K33" s="8"/>
        <tr r="Q33" s="8"/>
        <tr r="Q33" s="8"/>
        <tr r="Q33" s="8"/>
        <tr r="P12" s="8"/>
        <tr r="P12" s="8"/>
        <tr r="P12" s="8"/>
        <tr r="J12" s="8"/>
        <tr r="J12" s="8"/>
        <tr r="J12" s="8"/>
        <tr r="M12" s="8"/>
        <tr r="M12" s="8"/>
        <tr r="M12" s="8"/>
        <tr r="Q12" s="8"/>
        <tr r="Q12" s="8"/>
        <tr r="Q12" s="8"/>
        <tr r="J44" s="8"/>
        <tr r="J44" s="8"/>
        <tr r="J44" s="8"/>
        <tr r="D44" s="8"/>
        <tr r="D44" s="8"/>
        <tr r="D44" s="8"/>
        <tr r="G44" s="8"/>
        <tr r="G44" s="8"/>
        <tr r="G44" s="8"/>
        <tr r="P44" s="8"/>
        <tr r="P44" s="8"/>
        <tr r="P44" s="8"/>
        <tr r="M44" s="8"/>
        <tr r="M44" s="8"/>
        <tr r="M44" s="8"/>
        <tr r="H44" s="8"/>
        <tr r="H44" s="8"/>
        <tr r="H44" s="8"/>
        <tr r="H29" s="8"/>
        <tr r="H29" s="8"/>
        <tr r="H29" s="8"/>
        <tr r="N29" s="8"/>
        <tr r="N29" s="8"/>
        <tr r="N29" s="8"/>
        <tr r="N47" s="9"/>
        <tr r="N47" s="9"/>
        <tr r="N47" s="9"/>
        <tr r="N32" s="9"/>
        <tr r="N32" s="9"/>
        <tr r="N32" s="9"/>
        <tr r="N43" s="9"/>
        <tr r="N43" s="9"/>
        <tr r="N43" s="9"/>
        <tr r="N46" s="9"/>
        <tr r="N46" s="9"/>
        <tr r="N46" s="9"/>
        <tr r="N50" s="9"/>
        <tr r="N50" s="9"/>
        <tr r="N50" s="9"/>
        <tr r="N29" s="9"/>
        <tr r="N29" s="9"/>
        <tr r="N29" s="9"/>
        <tr r="N36" s="9"/>
        <tr r="N36" s="9"/>
        <tr r="N36" s="9"/>
        <tr r="Q36" s="9"/>
        <tr r="Q36" s="9"/>
        <tr r="Q36" s="9"/>
        <tr r="Q45" s="9"/>
        <tr r="Q45" s="9"/>
        <tr r="Q45" s="9"/>
        <tr r="Q38" s="9"/>
        <tr r="Q38" s="9"/>
        <tr r="Q38" s="9"/>
        <tr r="Q47" s="9"/>
        <tr r="Q47" s="9"/>
        <tr r="Q47" s="9"/>
        <tr r="Q34" s="9"/>
        <tr r="Q34" s="9"/>
        <tr r="Q34" s="9"/>
        <tr r="Q35" s="9"/>
        <tr r="Q35" s="9"/>
        <tr r="Q35" s="9"/>
        <tr r="Q29" s="9"/>
        <tr r="Q29" s="9"/>
        <tr r="Q29" s="9"/>
        <tr r="Q46" s="9"/>
        <tr r="Q46" s="9"/>
        <tr r="Q46" s="9"/>
        <tr r="J40" s="9"/>
        <tr r="J40" s="9"/>
        <tr r="J40" s="9"/>
        <tr r="G40" s="9"/>
        <tr r="G40" s="9"/>
        <tr r="G40" s="9"/>
        <tr r="M40" s="9"/>
        <tr r="M40" s="9"/>
        <tr r="M40" s="9"/>
        <tr r="P40" s="9"/>
        <tr r="P40" s="9"/>
        <tr r="P40" s="9"/>
        <tr r="D40" s="9"/>
        <tr r="D40" s="9"/>
        <tr r="D40" s="9"/>
        <tr r="S40" s="9"/>
        <tr r="S40" s="9"/>
        <tr r="S40" s="9"/>
        <tr r="H40" s="9"/>
        <tr r="H40" s="9"/>
        <tr r="H40" s="9"/>
        <tr r="G30" s="9"/>
        <tr r="G30" s="9"/>
        <tr r="G30" s="9"/>
        <tr r="S30" s="9"/>
        <tr r="S30" s="9"/>
        <tr r="S30" s="9"/>
        <tr r="M30" s="9"/>
        <tr r="M30" s="9"/>
        <tr r="M30" s="9"/>
        <tr r="P30" s="9"/>
        <tr r="P30" s="9"/>
        <tr r="P30" s="9"/>
        <tr r="D30" s="9"/>
        <tr r="D30" s="9"/>
        <tr r="D30" s="9"/>
        <tr r="J30" s="9"/>
        <tr r="J30" s="9"/>
        <tr r="J30" s="9"/>
        <tr r="E30" s="9"/>
        <tr r="E30" s="9"/>
        <tr r="E30" s="9"/>
        <tr r="H30" s="9"/>
        <tr r="H30" s="9"/>
        <tr r="H30" s="9"/>
        <tr r="D39" s="9"/>
        <tr r="D39" s="9"/>
        <tr r="D39" s="9"/>
        <tr r="J39" s="9"/>
        <tr r="J39" s="9"/>
        <tr r="J39" s="9"/>
        <tr r="G39" s="9"/>
        <tr r="G39" s="9"/>
        <tr r="G39" s="9"/>
        <tr r="S39" s="9"/>
        <tr r="S39" s="9"/>
        <tr r="S39" s="9"/>
        <tr r="M39" s="9"/>
        <tr r="M39" s="9"/>
        <tr r="M39" s="9"/>
        <tr r="P39" s="9"/>
        <tr r="P39" s="9"/>
        <tr r="P39" s="9"/>
        <tr r="E39" s="9"/>
        <tr r="E39" s="9"/>
        <tr r="E39" s="9"/>
        <tr r="N39" s="9"/>
        <tr r="N39" s="9"/>
        <tr r="N39" s="9"/>
        <tr r="K39" s="9"/>
        <tr r="K39" s="9"/>
        <tr r="K39" s="9"/>
        <tr r="H36" s="9"/>
        <tr r="H36" s="9"/>
        <tr r="H36" s="9"/>
        <tr r="E36" s="9"/>
        <tr r="E36" s="9"/>
        <tr r="E36" s="9"/>
        <tr r="D21" s="10"/>
        <tr r="D21" s="10"/>
        <tr r="D21" s="10"/>
        <tr r="J21" s="10"/>
        <tr r="J21" s="10"/>
        <tr r="J21" s="10"/>
        <tr r="M21" s="10"/>
        <tr r="M21" s="10"/>
        <tr r="M21" s="10"/>
        <tr r="P21" s="10"/>
        <tr r="P21" s="10"/>
        <tr r="P21" s="10"/>
        <tr r="G21" s="10"/>
        <tr r="G21" s="10"/>
        <tr r="G21" s="10"/>
        <tr r="N21" s="10"/>
        <tr r="N21" s="10"/>
        <tr r="N21" s="10"/>
        <tr r="E21" s="10"/>
        <tr r="E21" s="10"/>
        <tr r="E21" s="10"/>
        <tr r="D15" s="10"/>
        <tr r="D15" s="10"/>
        <tr r="D15" s="10"/>
        <tr r="J15" s="10"/>
        <tr r="J15" s="10"/>
        <tr r="J15" s="10"/>
        <tr r="M15" s="10"/>
        <tr r="M15" s="10"/>
        <tr r="M15" s="10"/>
        <tr r="P15" s="10"/>
        <tr r="P15" s="10"/>
        <tr r="P15" s="10"/>
        <tr r="G15" s="10"/>
        <tr r="G15" s="10"/>
        <tr r="G15" s="10"/>
        <tr r="E15" s="10"/>
        <tr r="E15" s="10"/>
        <tr r="E15" s="10"/>
        <tr r="H15" s="10"/>
        <tr r="H15" s="10"/>
        <tr r="H15" s="10"/>
        <tr r="H16" s="10"/>
        <tr r="H16" s="10"/>
        <tr r="H16" s="10"/>
        <tr r="H9" s="10"/>
        <tr r="H9" s="10"/>
        <tr r="H9" s="10"/>
        <tr r="H22" s="10"/>
        <tr r="H22" s="10"/>
        <tr r="H22" s="10"/>
        <tr r="H35" s="10"/>
        <tr r="H35" s="10"/>
        <tr r="H35" s="10"/>
        <tr r="H40" s="10"/>
        <tr r="H40" s="10"/>
        <tr r="H40" s="10"/>
        <tr r="H11" s="10"/>
        <tr r="H11" s="10"/>
        <tr r="H11" s="10"/>
        <tr r="H6" s="10"/>
        <tr r="H6" s="10"/>
        <tr r="H6" s="10"/>
        <tr r="H45" s="10"/>
        <tr r="H45" s="10"/>
        <tr r="H45" s="10"/>
        <tr r="H5" s="10"/>
        <tr r="H5" s="10"/>
        <tr r="H5" s="10"/>
        <tr r="H48" s="10"/>
        <tr r="H48" s="10"/>
        <tr r="H48" s="10"/>
        <tr r="H32" s="10"/>
        <tr r="H32" s="10"/>
        <tr r="H32" s="10"/>
        <tr r="M18" s="10"/>
        <tr r="M18" s="10"/>
        <tr r="M18" s="10"/>
        <tr r="P18" s="10"/>
        <tr r="P18" s="10"/>
        <tr r="P18" s="10"/>
        <tr r="D18" s="10"/>
        <tr r="D18" s="10"/>
        <tr r="D18" s="10"/>
        <tr r="G18" s="10"/>
        <tr r="G18" s="10"/>
        <tr r="G18" s="10"/>
        <tr r="J18" s="10"/>
        <tr r="J18" s="10"/>
        <tr r="J18" s="10"/>
        <tr r="H18" s="10"/>
        <tr r="H18" s="10"/>
        <tr r="H18" s="10"/>
        <tr r="E18" s="10"/>
        <tr r="E18" s="10"/>
        <tr r="E18" s="10"/>
        <tr r="P34" s="10"/>
        <tr r="P34" s="10"/>
        <tr r="P34" s="10"/>
        <tr r="G34" s="10"/>
        <tr r="G34" s="10"/>
        <tr r="G34" s="10"/>
        <tr r="J34" s="10"/>
        <tr r="J34" s="10"/>
        <tr r="J34" s="10"/>
        <tr r="D34" s="10"/>
        <tr r="D34" s="10"/>
        <tr r="D34" s="10"/>
        <tr r="M34" s="10"/>
        <tr r="M34" s="10"/>
        <tr r="M34" s="10"/>
        <tr r="H34" s="10"/>
        <tr r="H34" s="10"/>
        <tr r="H34" s="10"/>
        <tr r="E34" s="10"/>
        <tr r="E34" s="10"/>
        <tr r="E34" s="10"/>
        <tr r="P37" s="10"/>
        <tr r="P37" s="10"/>
        <tr r="P37" s="10"/>
        <tr r="G37" s="10"/>
        <tr r="G37" s="10"/>
        <tr r="G37" s="10"/>
        <tr r="M37" s="10"/>
        <tr r="M37" s="10"/>
        <tr r="M37" s="10"/>
        <tr r="D37" s="10"/>
        <tr r="D37" s="10"/>
        <tr r="D37" s="10"/>
        <tr r="J37" s="10"/>
        <tr r="J37" s="10"/>
        <tr r="J37" s="10"/>
        <tr r="K37" s="10"/>
        <tr r="K37" s="10"/>
        <tr r="K37" s="10"/>
        <tr r="H37" s="10"/>
        <tr r="H37" s="10"/>
        <tr r="H37" s="10"/>
        <tr r="J50" s="10"/>
        <tr r="J50" s="10"/>
        <tr r="J50" s="10"/>
        <tr r="P50" s="10"/>
        <tr r="P50" s="10"/>
        <tr r="P50" s="10"/>
        <tr r="D50" s="10"/>
        <tr r="D50" s="10"/>
        <tr r="D50" s="10"/>
        <tr r="M50" s="10"/>
        <tr r="M50" s="10"/>
        <tr r="M50" s="10"/>
        <tr r="G50" s="10"/>
        <tr r="G50" s="10"/>
        <tr r="G50" s="10"/>
        <tr r="H50" s="10"/>
        <tr r="H50" s="10"/>
        <tr r="H50" s="10"/>
        <tr r="Q50" s="10"/>
        <tr r="Q50" s="10"/>
        <tr r="Q50" s="10"/>
        <tr r="K14" s="10"/>
        <tr r="K14" s="10"/>
        <tr r="K14" s="10"/>
        <tr r="E14" s="10"/>
        <tr r="E14" s="10"/>
        <tr r="E14" s="10"/>
        <tr r="D26" s="1"/>
        <tr r="D26" s="1"/>
        <tr r="D25" s="1"/>
        <tr r="D25" s="1"/>
        <tr r="C25" s="1"/>
        <tr r="C25" s="1"/>
        <tr r="D22" s="1"/>
        <tr r="D22" s="1"/>
        <tr r="D21" s="1"/>
        <tr r="D21" s="1"/>
        <tr r="C28" s="1"/>
        <tr r="C28" s="1"/>
        <tr r="C26" s="1"/>
        <tr r="C26" s="1"/>
        <tr r="D28" s="1"/>
        <tr r="D28" s="1"/>
        <tr r="E22" s="1"/>
        <tr r="E22" s="1"/>
        <tr r="E22" s="1"/>
        <tr r="C21" s="1"/>
        <tr r="C21" s="1"/>
        <tr r="D20" s="1"/>
        <tr r="D20" s="1"/>
        <tr r="E23" s="1"/>
        <tr r="E23" s="1"/>
        <tr r="E23" s="1"/>
        <tr r="E20" s="1"/>
        <tr r="E20" s="1"/>
        <tr r="E20" s="1"/>
        <tr r="E26" s="1"/>
        <tr r="E26" s="1"/>
        <tr r="E26" s="1"/>
        <tr r="J6" s="3"/>
        <tr r="J6" s="3"/>
        <tr r="J6" s="3"/>
        <tr r="G6" s="3"/>
        <tr r="G6" s="3"/>
        <tr r="G6" s="3"/>
        <tr r="D6" s="3"/>
        <tr r="D6" s="3"/>
        <tr r="D6" s="3"/>
        <tr r="G31" s="3"/>
        <tr r="G31" s="3"/>
        <tr r="G31" s="3"/>
        <tr r="J31" s="3"/>
        <tr r="J31" s="3"/>
        <tr r="J31" s="3"/>
        <tr r="D31" s="3"/>
        <tr r="D31" s="3"/>
        <tr r="D31" s="3"/>
        <tr r="K31" s="3"/>
        <tr r="K31" s="3"/>
        <tr r="K31" s="3"/>
        <tr r="J9" s="3"/>
        <tr r="J9" s="3"/>
        <tr r="J9" s="3"/>
        <tr r="G9" s="3"/>
        <tr r="G9" s="3"/>
        <tr r="G9" s="3"/>
        <tr r="D9" s="3"/>
        <tr r="D9" s="3"/>
        <tr r="D9" s="3"/>
        <tr r="E9" s="3"/>
        <tr r="E9" s="3"/>
        <tr r="E9" s="3"/>
        <tr r="D37" s="3"/>
        <tr r="D37" s="3"/>
        <tr r="D37" s="3"/>
        <tr r="G37" s="3"/>
        <tr r="G37" s="3"/>
        <tr r="G37" s="3"/>
        <tr r="J37" s="3"/>
        <tr r="J37" s="3"/>
        <tr r="J37" s="3"/>
        <tr r="G16" s="3"/>
        <tr r="G16" s="3"/>
        <tr r="G16" s="3"/>
        <tr r="D16" s="3"/>
        <tr r="D16" s="3"/>
        <tr r="D16" s="3"/>
        <tr r="J16" s="3"/>
        <tr r="J16" s="3"/>
        <tr r="J16" s="3"/>
        <tr r="K16" s="3"/>
        <tr r="K16" s="3"/>
        <tr r="K16" s="3"/>
        <tr r="G38" s="3"/>
        <tr r="G38" s="3"/>
        <tr r="G38" s="3"/>
        <tr r="D38" s="3"/>
        <tr r="D38" s="3"/>
        <tr r="D38" s="3"/>
        <tr r="J38" s="3"/>
        <tr r="J38" s="3"/>
        <tr r="J38" s="3"/>
        <tr r="H38" s="3"/>
        <tr r="H38" s="3"/>
        <tr r="H38" s="3"/>
        <tr r="J22" s="8"/>
        <tr r="J22" s="8"/>
        <tr r="J22" s="8"/>
        <tr r="P22" s="8"/>
        <tr r="P22" s="8"/>
        <tr r="P22" s="8"/>
        <tr r="M22" s="8"/>
        <tr r="M22" s="8"/>
        <tr r="M22" s="8"/>
        <tr r="K22" s="8"/>
        <tr r="K22" s="8"/>
        <tr r="K22" s="8"/>
        <tr r="N22" s="8"/>
        <tr r="N22" s="8"/>
        <tr r="N22" s="8"/>
        <tr r="P11" s="8"/>
        <tr r="P11" s="8"/>
        <tr r="P11" s="8"/>
        <tr r="M11" s="8"/>
        <tr r="M11" s="8"/>
        <tr r="M11" s="8"/>
        <tr r="J11" s="8"/>
        <tr r="J11" s="8"/>
        <tr r="J11" s="8"/>
        <tr r="N11" s="8"/>
        <tr r="N11" s="8"/>
        <tr r="N11" s="8"/>
        <tr r="K45" s="8"/>
        <tr r="K45" s="8"/>
        <tr r="K45" s="8"/>
        <tr r="K47" s="8"/>
        <tr r="K47" s="8"/>
        <tr r="K47" s="8"/>
        <tr r="K20" s="8"/>
        <tr r="K20" s="8"/>
        <tr r="K20" s="8"/>
        <tr r="K41" s="8"/>
        <tr r="K41" s="8"/>
        <tr r="K41" s="8"/>
        <tr r="J37" s="8"/>
        <tr r="J37" s="8"/>
        <tr r="J37" s="8"/>
        <tr r="M37" s="8"/>
        <tr r="M37" s="8"/>
        <tr r="M37" s="8"/>
        <tr r="D37" s="8"/>
        <tr r="D37" s="8"/>
        <tr r="D37" s="8"/>
        <tr r="P37" s="8"/>
        <tr r="P37" s="8"/>
        <tr r="P37" s="8"/>
        <tr r="G37" s="8"/>
        <tr r="G37" s="8"/>
        <tr r="G37" s="8"/>
        <tr r="H37" s="8"/>
        <tr r="H37" s="8"/>
        <tr r="H37" s="8"/>
        <tr r="M16" s="8"/>
        <tr r="M16" s="8"/>
        <tr r="M16" s="8"/>
        <tr r="P16" s="8"/>
        <tr r="P16" s="8"/>
        <tr r="P16" s="8"/>
        <tr r="J16" s="8"/>
        <tr r="J16" s="8"/>
        <tr r="J16" s="8"/>
        <tr r="K16" s="8"/>
        <tr r="K16" s="8"/>
        <tr r="K16" s="8"/>
        <tr r="G50" s="8"/>
        <tr r="G50" s="8"/>
        <tr r="G50" s="8"/>
        <tr r="D50" s="8"/>
        <tr r="D50" s="8"/>
        <tr r="D50" s="8"/>
        <tr r="P50" s="8"/>
        <tr r="P50" s="8"/>
        <tr r="P50" s="8"/>
        <tr r="J50" s="8"/>
        <tr r="J50" s="8"/>
        <tr r="J50" s="8"/>
        <tr r="M50" s="8"/>
        <tr r="M50" s="8"/>
        <tr r="M50" s="8"/>
        <tr r="H50" s="8"/>
        <tr r="H50" s="8"/>
        <tr r="H50" s="8"/>
        <tr r="K50" s="8"/>
        <tr r="K50" s="8"/>
        <tr r="K50" s="8"/>
        <tr r="E50" s="8"/>
        <tr r="E50" s="8"/>
        <tr r="E50" s="8"/>
        <tr r="J5" s="9"/>
        <tr r="J5" s="9"/>
        <tr r="J5" s="9"/>
        <tr r="S5" s="9"/>
        <tr r="S5" s="9"/>
        <tr r="S5" s="9"/>
        <tr r="G5" s="9"/>
        <tr r="G5" s="9"/>
        <tr r="G5" s="9"/>
        <tr r="D5" s="9"/>
        <tr r="D5" s="9"/>
        <tr r="D5" s="9"/>
        <tr r="P5" s="9"/>
        <tr r="P5" s="9"/>
        <tr r="P5" s="9"/>
        <tr r="M5" s="9"/>
        <tr r="M5" s="9"/>
        <tr r="M5" s="9"/>
        <tr r="H5" s="9"/>
        <tr r="H5" s="9"/>
        <tr r="H5" s="9"/>
        <tr r="K5" s="9"/>
        <tr r="K5" s="9"/>
        <tr r="K5" s="9"/>
        <tr r="S15" s="9"/>
        <tr r="S15" s="9"/>
        <tr r="S15" s="9"/>
        <tr r="T15" s="9"/>
        <tr r="T15" s="9"/>
        <tr r="T15" s="9"/>
        <tr r="D44" s="9"/>
        <tr r="D44" s="9"/>
        <tr r="D44" s="9"/>
        <tr r="P44" s="9"/>
        <tr r="P44" s="9"/>
        <tr r="P44" s="9"/>
        <tr r="J44" s="9"/>
        <tr r="J44" s="9"/>
        <tr r="J44" s="9"/>
        <tr r="S44" s="9"/>
        <tr r="S44" s="9"/>
        <tr r="S44" s="9"/>
        <tr r="G44" s="9"/>
        <tr r="G44" s="9"/>
        <tr r="G44" s="9"/>
        <tr r="M44" s="9"/>
        <tr r="M44" s="9"/>
        <tr r="M44" s="9"/>
        <tr r="K44" s="9"/>
        <tr r="K44" s="9"/>
        <tr r="K44" s="9"/>
        <tr r="E44" s="9"/>
        <tr r="E44" s="9"/>
        <tr r="E44" s="9"/>
        <tr r="M42" s="9"/>
        <tr r="M42" s="9"/>
        <tr r="M42" s="9"/>
        <tr r="P42" s="9"/>
        <tr r="P42" s="9"/>
        <tr r="P42" s="9"/>
        <tr r="S42" s="9"/>
        <tr r="S42" s="9"/>
        <tr r="S42" s="9"/>
        <tr r="J42" s="9"/>
        <tr r="J42" s="9"/>
        <tr r="J42" s="9"/>
        <tr r="G42" s="9"/>
        <tr r="G42" s="9"/>
        <tr r="G42" s="9"/>
        <tr r="D42" s="9"/>
        <tr r="D42" s="9"/>
        <tr r="D42" s="9"/>
        <tr r="Q42" s="9"/>
        <tr r="Q42" s="9"/>
        <tr r="Q42" s="9"/>
        <tr r="G25" s="9"/>
        <tr r="G25" s="9"/>
        <tr r="G25" s="9"/>
        <tr r="P25" s="9"/>
        <tr r="P25" s="9"/>
        <tr r="P25" s="9"/>
        <tr r="M25" s="9"/>
        <tr r="M25" s="9"/>
        <tr r="M25" s="9"/>
        <tr r="D25" s="9"/>
        <tr r="D25" s="9"/>
        <tr r="D25" s="9"/>
        <tr r="S25" s="9"/>
        <tr r="S25" s="9"/>
        <tr r="S25" s="9"/>
        <tr r="J25" s="9"/>
        <tr r="J25" s="9"/>
        <tr r="J25" s="9"/>
        <tr r="H25" s="9"/>
        <tr r="H25" s="9"/>
        <tr r="H25" s="9"/>
        <tr r="S41" s="9"/>
        <tr r="S41" s="9"/>
        <tr r="S41" s="9"/>
        <tr r="G41" s="9"/>
        <tr r="G41" s="9"/>
        <tr r="G41" s="9"/>
        <tr r="P41" s="9"/>
        <tr r="P41" s="9"/>
        <tr r="P41" s="9"/>
        <tr r="J41" s="9"/>
        <tr r="J41" s="9"/>
        <tr r="J41" s="9"/>
        <tr r="M41" s="9"/>
        <tr r="M41" s="9"/>
        <tr r="M41" s="9"/>
        <tr r="D41" s="9"/>
        <tr r="D41" s="9"/>
        <tr r="D41" s="9"/>
        <tr r="E41" s="9"/>
        <tr r="E41" s="9"/>
        <tr r="E41" s="9"/>
        <tr r="Q41" s="9"/>
        <tr r="Q41" s="9"/>
        <tr r="Q41" s="9"/>
        <tr r="N24" s="10"/>
        <tr r="N24" s="10"/>
        <tr r="N24" s="10"/>
        <tr r="N33" s="10"/>
        <tr r="N33" s="10"/>
        <tr r="N33" s="10"/>
        <tr r="N35" s="10"/>
        <tr r="N35" s="10"/>
        <tr r="N35" s="10"/>
        <tr r="N29" s="10"/>
        <tr r="N29" s="10"/>
        <tr r="N29" s="10"/>
        <tr r="G23" s="10"/>
        <tr r="G23" s="10"/>
        <tr r="G23" s="10"/>
        <tr r="D23" s="10"/>
        <tr r="D23" s="10"/>
        <tr r="D23" s="10"/>
        <tr r="P23" s="10"/>
        <tr r="P23" s="10"/>
        <tr r="P23" s="10"/>
        <tr r="J23" s="10"/>
        <tr r="J23" s="10"/>
        <tr r="J23" s="10"/>
        <tr r="M23" s="10"/>
        <tr r="M23" s="10"/>
        <tr r="M23" s="10"/>
        <tr r="E23" s="10"/>
        <tr r="E23" s="10"/>
        <tr r="E23" s="10"/>
        <tr r="G5" s="10"/>
        <tr r="G5" s="10"/>
        <tr r="G5" s="10"/>
        <tr r="M5" s="10"/>
        <tr r="M5" s="10"/>
        <tr r="M5" s="10"/>
        <tr r="D5" s="10"/>
        <tr r="D5" s="10"/>
        <tr r="D5" s="10"/>
        <tr r="J5" s="10"/>
        <tr r="J5" s="10"/>
        <tr r="J5" s="10"/>
        <tr r="P5" s="10"/>
        <tr r="P5" s="10"/>
        <tr r="P5" s="10"/>
        <tr r="E5" s="10"/>
        <tr r="E5" s="10"/>
        <tr r="E5" s="10"/>
        <tr r="J20" s="10"/>
        <tr r="J20" s="10"/>
        <tr r="J20" s="10"/>
        <tr r="G20" s="10"/>
        <tr r="G20" s="10"/>
        <tr r="G20" s="10"/>
        <tr r="P20" s="10"/>
        <tr r="P20" s="10"/>
        <tr r="P20" s="10"/>
        <tr r="M20" s="10"/>
        <tr r="M20" s="10"/>
        <tr r="M20" s="10"/>
        <tr r="D20" s="10"/>
        <tr r="D20" s="10"/>
        <tr r="D20" s="10"/>
        <tr r="H20" s="10"/>
        <tr r="H20" s="10"/>
        <tr r="H20" s="10"/>
        <tr r="D36" s="10"/>
        <tr r="D36" s="10"/>
        <tr r="D36" s="10"/>
        <tr r="P36" s="10"/>
        <tr r="P36" s="10"/>
        <tr r="P36" s="10"/>
        <tr r="M36" s="10"/>
        <tr r="M36" s="10"/>
        <tr r="M36" s="10"/>
        <tr r="G36" s="10"/>
        <tr r="G36" s="10"/>
        <tr r="G36" s="10"/>
        <tr r="J36" s="10"/>
        <tr r="J36" s="10"/>
        <tr r="J36" s="10"/>
        <tr r="K36" s="10"/>
        <tr r="K36" s="10"/>
        <tr r="K36" s="10"/>
        <tr r="J41" s="10"/>
        <tr r="J41" s="10"/>
        <tr r="J41" s="10"/>
        <tr r="M41" s="10"/>
        <tr r="M41" s="10"/>
        <tr r="M41" s="10"/>
        <tr r="D41" s="10"/>
        <tr r="D41" s="10"/>
        <tr r="D41" s="10"/>
        <tr r="G41" s="10"/>
        <tr r="G41" s="10"/>
        <tr r="G41" s="10"/>
        <tr r="P41" s="10"/>
        <tr r="P41" s="10"/>
        <tr r="P41" s="10"/>
        <tr r="E41" s="10"/>
        <tr r="E41" s="10"/>
        <tr r="E41" s="10"/>
        <tr r="N41" s="10"/>
        <tr r="N41" s="10"/>
        <tr r="N41" s="10"/>
        <tr r="Q41" s="10"/>
        <tr r="Q41" s="10"/>
        <tr r="Q41" s="10"/>
        <tr r="K41" s="10"/>
        <tr r="K41" s="10"/>
        <tr r="K41" s="10"/>
        <tr r="P48" s="10"/>
        <tr r="P48" s="10"/>
        <tr r="P48" s="10"/>
        <tr r="M48" s="10"/>
        <tr r="M48" s="10"/>
        <tr r="M48" s="10"/>
        <tr r="G48" s="10"/>
        <tr r="G48" s="10"/>
        <tr r="G48" s="10"/>
        <tr r="J48" s="10"/>
        <tr r="J48" s="10"/>
        <tr r="J48" s="10"/>
        <tr r="D48" s="10"/>
        <tr r="D48" s="10"/>
        <tr r="D48" s="10"/>
        <tr r="K48" s="10"/>
        <tr r="K48" s="10"/>
        <tr r="K48" s="10"/>
        <tr r="Q48" s="10"/>
        <tr r="Q48" s="10"/>
        <tr r="Q48" s="10"/>
        <tr r="P47" s="10"/>
        <tr r="P47" s="10"/>
        <tr r="P47" s="10"/>
        <tr r="M47" s="10"/>
        <tr r="M47" s="10"/>
        <tr r="M47" s="10"/>
        <tr r="J47" s="10"/>
        <tr r="J47" s="10"/>
        <tr r="J47" s="10"/>
        <tr r="D47" s="10"/>
        <tr r="D47" s="10"/>
        <tr r="D47" s="10"/>
        <tr r="G47" s="10"/>
        <tr r="G47" s="10"/>
        <tr r="G47" s="10"/>
        <tr r="E47" s="10"/>
        <tr r="E47" s="10"/>
        <tr r="E47" s="10"/>
        <tr r="Q47" s="10"/>
        <tr r="Q47" s="10"/>
        <tr r="Q47" s="10"/>
        <tr r="C72" s="1"/>
        <tr r="D72" s="1"/>
        <tr r="E15" s="1"/>
        <tr r="E15" s="1"/>
        <tr r="E7" s="1"/>
        <tr r="E7" s="1"/>
        <tr r="E13" s="1"/>
        <tr r="E13" s="1"/>
        <tr r="J7" s="3"/>
        <tr r="J7" s="3"/>
        <tr r="J7" s="3"/>
        <tr r="G7" s="3"/>
        <tr r="G7" s="3"/>
        <tr r="G7" s="3"/>
        <tr r="D7" s="3"/>
        <tr r="D7" s="3"/>
        <tr r="D7" s="3"/>
        <tr r="K7" s="3"/>
        <tr r="K7" s="3"/>
        <tr r="K7" s="3"/>
        <tr r="D18" s="3"/>
        <tr r="D18" s="3"/>
        <tr r="D18" s="3"/>
        <tr r="J18" s="3"/>
        <tr r="J18" s="3"/>
        <tr r="J18" s="3"/>
        <tr r="G18" s="3"/>
        <tr r="G18" s="3"/>
        <tr r="G18" s="3"/>
        <tr r="E18" s="3"/>
        <tr r="E18" s="3"/>
        <tr r="E18" s="3"/>
        <tr r="D34" s="3"/>
        <tr r="D34" s="3"/>
        <tr r="D34" s="3"/>
        <tr r="J34" s="3"/>
        <tr r="J34" s="3"/>
        <tr r="J34" s="3"/>
        <tr r="G34" s="3"/>
        <tr r="G34" s="3"/>
        <tr r="G34" s="3"/>
        <tr r="J42" s="3"/>
        <tr r="J42" s="3"/>
        <tr r="J42" s="3"/>
        <tr r="D42" s="3"/>
        <tr r="D42" s="3"/>
        <tr r="D42" s="3"/>
        <tr r="G42" s="3"/>
        <tr r="G42" s="3"/>
        <tr r="G42" s="3"/>
        <tr r="E42" s="3"/>
        <tr r="E42" s="3"/>
        <tr r="E42" s="3"/>
        <tr r="J14" s="3"/>
        <tr r="J14" s="3"/>
        <tr r="J14" s="3"/>
        <tr r="D14" s="3"/>
        <tr r="D14" s="3"/>
        <tr r="D14" s="3"/>
        <tr r="G14" s="3"/>
        <tr r="G14" s="3"/>
        <tr r="G14" s="3"/>
        <tr r="D24" s="3"/>
        <tr r="D24" s="3"/>
        <tr r="D24" s="3"/>
        <tr r="G24" s="3"/>
        <tr r="G24" s="3"/>
        <tr r="G24" s="3"/>
        <tr r="J24" s="3"/>
        <tr r="J24" s="3"/>
        <tr r="J24" s="3"/>
        <tr r="H24" s="3"/>
        <tr r="H24" s="3"/>
        <tr r="H24" s="3"/>
        <tr r="D40" s="3"/>
        <tr r="D40" s="3"/>
        <tr r="D40" s="3"/>
        <tr r="J40" s="3"/>
        <tr r="J40" s="3"/>
        <tr r="J40" s="3"/>
        <tr r="G40" s="3"/>
        <tr r="G40" s="3"/>
        <tr r="G40" s="3"/>
        <tr r="D8" s="3"/>
        <tr r="D8" s="3"/>
        <tr r="D8" s="3"/>
        <tr r="G8" s="3"/>
        <tr r="G8" s="3"/>
        <tr r="G8" s="3"/>
        <tr r="J8" s="3"/>
        <tr r="J8" s="3"/>
        <tr r="J8" s="3"/>
        <tr r="E8" s="3"/>
        <tr r="E8" s="3"/>
        <tr r="E8" s="3"/>
        <tr r="K8" s="3"/>
        <tr r="K8" s="3"/>
        <tr r="K8" s="3"/>
        <tr r="J19" s="3"/>
        <tr r="J19" s="3"/>
        <tr r="J19" s="3"/>
        <tr r="D19" s="3"/>
        <tr r="D19" s="3"/>
        <tr r="D19" s="3"/>
        <tr r="G19" s="3"/>
        <tr r="G19" s="3"/>
        <tr r="G19" s="3"/>
        <tr r="D27" s="3"/>
        <tr r="D27" s="3"/>
        <tr r="D27" s="3"/>
        <tr r="G27" s="3"/>
        <tr r="G27" s="3"/>
        <tr r="G27" s="3"/>
        <tr r="J27" s="3"/>
        <tr r="J27" s="3"/>
        <tr r="J27" s="3"/>
        <tr r="E27" s="3"/>
        <tr r="E27" s="3"/>
        <tr r="E27" s="3"/>
        <tr r="J41" s="3"/>
        <tr r="J41" s="3"/>
        <tr r="J41" s="3"/>
        <tr r="G41" s="3"/>
        <tr r="G41" s="3"/>
        <tr r="G41" s="3"/>
        <tr r="D41" s="3"/>
        <tr r="D41" s="3"/>
        <tr r="D41" s="3"/>
        <tr r="H41" s="3"/>
        <tr r="H41" s="3"/>
        <tr r="H41" s="3"/>
        <tr r="P10" s="8"/>
        <tr r="P10" s="8"/>
        <tr r="P10" s="8"/>
        <tr r="J10" s="8"/>
        <tr r="J10" s="8"/>
        <tr r="J10" s="8"/>
        <tr r="M10" s="8"/>
        <tr r="M10" s="8"/>
        <tr r="M10" s="8"/>
        <tr r="N10" s="8"/>
        <tr r="N10" s="8"/>
        <tr r="N10" s="8"/>
        <tr r="Q10" s="8"/>
        <tr r="Q10" s="8"/>
        <tr r="Q10" s="8"/>
        <tr r="J26" s="8"/>
        <tr r="J26" s="8"/>
        <tr r="J26" s="8"/>
        <tr r="M26" s="8"/>
        <tr r="M26" s="8"/>
        <tr r="M26" s="8"/>
        <tr r="G26" s="8"/>
        <tr r="G26" s="8"/>
        <tr r="G26" s="8"/>
        <tr r="D26" s="8"/>
        <tr r="D26" s="8"/>
        <tr r="D26" s="8"/>
        <tr r="P26" s="8"/>
        <tr r="P26" s="8"/>
        <tr r="P26" s="8"/>
        <tr r="Q26" s="8"/>
        <tr r="Q26" s="8"/>
        <tr r="Q26" s="8"/>
        <tr r="P42" s="8"/>
        <tr r="P42" s="8"/>
        <tr r="P42" s="8"/>
        <tr r="J42" s="8"/>
        <tr r="J42" s="8"/>
        <tr r="J42" s="8"/>
        <tr r="D42" s="8"/>
        <tr r="D42" s="8"/>
        <tr r="D42" s="8"/>
        <tr r="M42" s="8"/>
        <tr r="M42" s="8"/>
        <tr r="M42" s="8"/>
        <tr r="G42" s="8"/>
        <tr r="G42" s="8"/>
        <tr r="G42" s="8"/>
        <tr r="Q42" s="8"/>
        <tr r="Q42" s="8"/>
        <tr r="Q42" s="8"/>
        <tr r="P19" s="8"/>
        <tr r="P19" s="8"/>
        <tr r="P19" s="8"/>
        <tr r="M19" s="8"/>
        <tr r="M19" s="8"/>
        <tr r="M19" s="8"/>
        <tr r="J19" s="8"/>
        <tr r="J19" s="8"/>
        <tr r="J19" s="8"/>
        <tr r="K19" s="8"/>
        <tr r="K19" s="8"/>
        <tr r="K19" s="8"/>
        <tr r="Q19" s="8"/>
        <tr r="Q19" s="8"/>
        <tr r="Q19" s="8"/>
        <tr r="J35" s="8"/>
        <tr r="J35" s="8"/>
        <tr r="J35" s="8"/>
        <tr r="D35" s="8"/>
        <tr r="D35" s="8"/>
        <tr r="D35" s="8"/>
        <tr r="M35" s="8"/>
        <tr r="M35" s="8"/>
        <tr r="M35" s="8"/>
        <tr r="P35" s="8"/>
        <tr r="P35" s="8"/>
        <tr r="P35" s="8"/>
        <tr r="G35" s="8"/>
        <tr r="G35" s="8"/>
        <tr r="G35" s="8"/>
        <tr r="J9" s="8"/>
        <tr r="J9" s="8"/>
        <tr r="J9" s="8"/>
        <tr r="P9" s="8"/>
        <tr r="P9" s="8"/>
        <tr r="P9" s="8"/>
        <tr r="M9" s="8"/>
        <tr r="M9" s="8"/>
        <tr r="M9" s="8"/>
        <tr r="K9" s="8"/>
        <tr r="K9" s="8"/>
        <tr r="K9" s="8"/>
        <tr r="G25" s="8"/>
        <tr r="G25" s="8"/>
        <tr r="G25" s="8"/>
        <tr r="P25" s="8"/>
        <tr r="P25" s="8"/>
        <tr r="P25" s="8"/>
        <tr r="D25" s="8"/>
        <tr r="D25" s="8"/>
        <tr r="D25" s="8"/>
        <tr r="M25" s="8"/>
        <tr r="M25" s="8"/>
        <tr r="M25" s="8"/>
        <tr r="J25" s="8"/>
        <tr r="J25" s="8"/>
        <tr r="J25" s="8"/>
        <tr r="D41" s="8"/>
        <tr r="D41" s="8"/>
        <tr r="D41" s="8"/>
        <tr r="M41" s="8"/>
        <tr r="M41" s="8"/>
        <tr r="M41" s="8"/>
        <tr r="J41" s="8"/>
        <tr r="J41" s="8"/>
        <tr r="J41" s="8"/>
        <tr r="G41" s="8"/>
        <tr r="G41" s="8"/>
        <tr r="G41" s="8"/>
        <tr r="P41" s="8"/>
        <tr r="P41" s="8"/>
        <tr r="P41" s="8"/>
        <tr r="E41" s="8"/>
        <tr r="E41" s="8"/>
        <tr r="E41" s="8"/>
        <tr r="N45" s="8"/>
        <tr r="N45" s="8"/>
        <tr r="N45" s="8"/>
        <tr r="N8" s="8"/>
        <tr r="N8" s="8"/>
        <tr r="N8" s="8"/>
        <tr r="N40" s="8"/>
        <tr r="N40" s="8"/>
        <tr r="N40" s="8"/>
        <tr r="J20" s="8"/>
        <tr r="J20" s="8"/>
        <tr r="J20" s="8"/>
        <tr r="M20" s="8"/>
        <tr r="M20" s="8"/>
        <tr r="M20" s="8"/>
        <tr r="P20" s="8"/>
        <tr r="P20" s="8"/>
        <tr r="P20" s="8"/>
        <tr r="Q20" s="8"/>
        <tr r="Q20" s="8"/>
        <tr r="Q20" s="8"/>
        <tr r="J36" s="8"/>
        <tr r="J36" s="8"/>
        <tr r="J36" s="8"/>
        <tr r="D36" s="8"/>
        <tr r="D36" s="8"/>
        <tr r="D36" s="8"/>
        <tr r="M36" s="8"/>
        <tr r="M36" s="8"/>
        <tr r="M36" s="8"/>
        <tr r="G36" s="8"/>
        <tr r="G36" s="8"/>
        <tr r="G36" s="8"/>
        <tr r="P36" s="8"/>
        <tr r="P36" s="8"/>
        <tr r="P36" s="8"/>
        <tr r="P48" s="8"/>
        <tr r="P48" s="8"/>
        <tr r="P48" s="8"/>
        <tr r="J48" s="8"/>
        <tr r="J48" s="8"/>
        <tr r="J48" s="8"/>
        <tr r="D48" s="8"/>
        <tr r="D48" s="8"/>
        <tr r="D48" s="8"/>
        <tr r="M48" s="8"/>
        <tr r="M48" s="8"/>
        <tr r="M48" s="8"/>
        <tr r="G48" s="8"/>
        <tr r="G48" s="8"/>
        <tr r="G48" s="8"/>
        <tr r="H48" s="8"/>
        <tr r="H48" s="8"/>
        <tr r="H48" s="8"/>
        <tr r="E48" s="8"/>
        <tr r="E48" s="8"/>
        <tr r="E48" s="8"/>
        <tr r="J47" s="8"/>
        <tr r="J47" s="8"/>
        <tr r="J47" s="8"/>
        <tr r="G47" s="8"/>
        <tr r="G47" s="8"/>
        <tr r="G47" s="8"/>
        <tr r="D47" s="8"/>
        <tr r="D47" s="8"/>
        <tr r="D47" s="8"/>
        <tr r="P47" s="8"/>
        <tr r="P47" s="8"/>
        <tr r="P47" s="8"/>
        <tr r="M47" s="8"/>
        <tr r="M47" s="8"/>
        <tr r="M47" s="8"/>
        <tr r="S34" s="9"/>
        <tr r="S34" s="9"/>
        <tr r="S34" s="9"/>
        <tr r="M34" s="9"/>
        <tr r="M34" s="9"/>
        <tr r="M34" s="9"/>
        <tr r="P34" s="9"/>
        <tr r="P34" s="9"/>
        <tr r="P34" s="9"/>
        <tr r="G34" s="9"/>
        <tr r="G34" s="9"/>
        <tr r="G34" s="9"/>
        <tr r="D34" s="9"/>
        <tr r="D34" s="9"/>
        <tr r="D34" s="9"/>
        <tr r="J34" s="9"/>
        <tr r="J34" s="9"/>
        <tr r="J34" s="9"/>
        <tr r="T34" s="9"/>
        <tr r="T34" s="9"/>
        <tr r="T34" s="9"/>
        <tr r="D32" s="9"/>
        <tr r="D32" s="9"/>
        <tr r="D32" s="9"/>
        <tr r="P32" s="9"/>
        <tr r="P32" s="9"/>
        <tr r="P32" s="9"/>
        <tr r="J32" s="9"/>
        <tr r="J32" s="9"/>
        <tr r="J32" s="9"/>
        <tr r="M32" s="9"/>
        <tr r="M32" s="9"/>
        <tr r="M32" s="9"/>
        <tr r="S32" s="9"/>
        <tr r="S32" s="9"/>
        <tr r="S32" s="9"/>
        <tr r="G32" s="9"/>
        <tr r="G32" s="9"/>
        <tr r="G32" s="9"/>
        <tr r="M46" s="9"/>
        <tr r="M46" s="9"/>
        <tr r="M46" s="9"/>
        <tr r="G46" s="9"/>
        <tr r="G46" s="9"/>
        <tr r="G46" s="9"/>
        <tr r="S46" s="9"/>
        <tr r="S46" s="9"/>
        <tr r="S46" s="9"/>
        <tr r="J46" s="9"/>
        <tr r="J46" s="9"/>
        <tr r="J46" s="9"/>
        <tr r="P46" s="9"/>
        <tr r="P46" s="9"/>
        <tr r="P46" s="9"/>
        <tr r="D46" s="9"/>
        <tr r="D46" s="9"/>
        <tr r="D46" s="9"/>
        <tr r="J27" s="9"/>
        <tr r="J27" s="9"/>
        <tr r="J27" s="9"/>
        <tr r="P27" s="9"/>
        <tr r="P27" s="9"/>
        <tr r="P27" s="9"/>
        <tr r="M27" s="9"/>
        <tr r="M27" s="9"/>
        <tr r="M27" s="9"/>
        <tr r="S27" s="9"/>
        <tr r="S27" s="9"/>
        <tr r="S27" s="9"/>
        <tr r="D27" s="9"/>
        <tr r="D27" s="9"/>
        <tr r="D27" s="9"/>
        <tr r="G27" s="9"/>
        <tr r="G27" s="9"/>
        <tr r="G27" s="9"/>
        <tr r="S35" s="9"/>
        <tr r="S35" s="9"/>
        <tr r="S35" s="9"/>
        <tr r="D35" s="9"/>
        <tr r="D35" s="9"/>
        <tr r="D35" s="9"/>
        <tr r="G35" s="9"/>
        <tr r="G35" s="9"/>
        <tr r="G35" s="9"/>
        <tr r="M35" s="9"/>
        <tr r="M35" s="9"/>
        <tr r="M35" s="9"/>
        <tr r="P35" s="9"/>
        <tr r="P35" s="9"/>
        <tr r="P35" s="9"/>
        <tr r="J35" s="9"/>
        <tr r="J35" s="9"/>
        <tr r="J35" s="9"/>
        <tr r="T35" s="9"/>
        <tr r="T35" s="9"/>
        <tr r="T35" s="9"/>
        <tr r="M43" s="9"/>
        <tr r="M43" s="9"/>
        <tr r="M43" s="9"/>
        <tr r="P43" s="9"/>
        <tr r="P43" s="9"/>
        <tr r="P43" s="9"/>
        <tr r="J43" s="9"/>
        <tr r="J43" s="9"/>
        <tr r="J43" s="9"/>
        <tr r="D43" s="9"/>
        <tr r="D43" s="9"/>
        <tr r="D43" s="9"/>
        <tr r="G43" s="9"/>
        <tr r="G43" s="9"/>
        <tr r="G43" s="9"/>
        <tr r="S43" s="9"/>
        <tr r="S43" s="9"/>
        <tr r="S43" s="9"/>
        <tr r="J50" s="9"/>
        <tr r="J50" s="9"/>
        <tr r="J50" s="9"/>
        <tr r="D50" s="9"/>
        <tr r="D50" s="9"/>
        <tr r="D50" s="9"/>
        <tr r="M50" s="9"/>
        <tr r="M50" s="9"/>
        <tr r="M50" s="9"/>
        <tr r="G50" s="9"/>
        <tr r="G50" s="9"/>
        <tr r="G50" s="9"/>
        <tr r="P50" s="9"/>
        <tr r="P50" s="9"/>
        <tr r="P50" s="9"/>
        <tr r="S50" s="9"/>
        <tr r="S50" s="9"/>
        <tr r="S50" s="9"/>
        <tr r="Q50" s="9"/>
        <tr r="Q50" s="9"/>
        <tr r="Q50" s="9"/>
        <tr r="G19" s="10"/>
        <tr r="G19" s="10"/>
        <tr r="G19" s="10"/>
        <tr r="P19" s="10"/>
        <tr r="P19" s="10"/>
        <tr r="P19" s="10"/>
        <tr r="M19" s="10"/>
        <tr r="M19" s="10"/>
        <tr r="M19" s="10"/>
        <tr r="D19" s="10"/>
        <tr r="D19" s="10"/>
        <tr r="D19" s="10"/>
        <tr r="J19" s="10"/>
        <tr r="J19" s="10"/>
        <tr r="J19" s="10"/>
        <tr r="M29" s="10"/>
        <tr r="M29" s="10"/>
        <tr r="M29" s="10"/>
        <tr r="D29" s="10"/>
        <tr r="D29" s="10"/>
        <tr r="D29" s="10"/>
        <tr r="P29" s="10"/>
        <tr r="P29" s="10"/>
        <tr r="P29" s="10"/>
        <tr r="G29" s="10"/>
        <tr r="G29" s="10"/>
        <tr r="G29" s="10"/>
        <tr r="J29" s="10"/>
        <tr r="J29" s="10"/>
        <tr r="J29" s="10"/>
        <tr r="M31" s="10"/>
        <tr r="M31" s="10"/>
        <tr r="M31" s="10"/>
        <tr r="D31" s="10"/>
        <tr r="D31" s="10"/>
        <tr r="D31" s="10"/>
        <tr r="G31" s="10"/>
        <tr r="G31" s="10"/>
        <tr r="G31" s="10"/>
        <tr r="J31" s="10"/>
        <tr r="J31" s="10"/>
        <tr r="J31" s="10"/>
        <tr r="P31" s="10"/>
        <tr r="P31" s="10"/>
        <tr r="P31" s="10"/>
        <tr r="D6" s="10"/>
        <tr r="D6" s="10"/>
        <tr r="D6" s="10"/>
        <tr r="G6" s="10"/>
        <tr r="G6" s="10"/>
        <tr r="G6" s="10"/>
        <tr r="M6" s="10"/>
        <tr r="M6" s="10"/>
        <tr r="M6" s="10"/>
        <tr r="J6" s="10"/>
        <tr r="J6" s="10"/>
        <tr r="J6" s="10"/>
        <tr r="P6" s="10"/>
        <tr r="P6" s="10"/>
        <tr r="P6" s="10"/>
        <tr r="D14" s="10"/>
        <tr r="D14" s="10"/>
        <tr r="D14" s="10"/>
        <tr r="P14" s="10"/>
        <tr r="P14" s="10"/>
        <tr r="P14" s="10"/>
        <tr r="M14" s="10"/>
        <tr r="M14" s="10"/>
        <tr r="M14" s="10"/>
        <tr r="G14" s="10"/>
        <tr r="G14" s="10"/>
        <tr r="G14" s="10"/>
        <tr r="J14" s="10"/>
        <tr r="J14" s="10"/>
        <tr r="J14" s="10"/>
        <tr r="G22" s="10"/>
        <tr r="G22" s="10"/>
        <tr r="G22" s="10"/>
        <tr r="M22" s="10"/>
        <tr r="M22" s="10"/>
        <tr r="M22" s="10"/>
        <tr r="D22" s="10"/>
        <tr r="D22" s="10"/>
        <tr r="D22" s="10"/>
        <tr r="J22" s="10"/>
        <tr r="J22" s="10"/>
        <tr r="J22" s="10"/>
        <tr r="P22" s="10"/>
        <tr r="P22" s="10"/>
        <tr r="P22" s="10"/>
        <tr r="J30" s="10"/>
        <tr r="J30" s="10"/>
        <tr r="J30" s="10"/>
        <tr r="P30" s="10"/>
        <tr r="P30" s="10"/>
        <tr r="P30" s="10"/>
        <tr r="M30" s="10"/>
        <tr r="M30" s="10"/>
        <tr r="M30" s="10"/>
        <tr r="D30" s="10"/>
        <tr r="D30" s="10"/>
        <tr r="D30" s="10"/>
        <tr r="G30" s="10"/>
        <tr r="G30" s="10"/>
        <tr r="G30" s="10"/>
        <tr r="J38" s="10"/>
        <tr r="J38" s="10"/>
        <tr r="J38" s="10"/>
        <tr r="M38" s="10"/>
        <tr r="M38" s="10"/>
        <tr r="M38" s="10"/>
        <tr r="D38" s="10"/>
        <tr r="D38" s="10"/>
        <tr r="D38" s="10"/>
        <tr r="G38" s="10"/>
        <tr r="G38" s="10"/>
        <tr r="G38" s="10"/>
        <tr r="P38" s="10"/>
        <tr r="P38" s="10"/>
        <tr r="P38" s="10"/>
        <tr r="M46" s="10"/>
        <tr r="M46" s="10"/>
        <tr r="M46" s="10"/>
        <tr r="D46" s="10"/>
        <tr r="D46" s="10"/>
        <tr r="D46" s="10"/>
        <tr r="J46" s="10"/>
        <tr r="J46" s="10"/>
        <tr r="J46" s="10"/>
        <tr r="P46" s="10"/>
        <tr r="P46" s="10"/>
        <tr r="P46" s="10"/>
        <tr r="G46" s="10"/>
        <tr r="G46" s="10"/>
        <tr r="G46" s="10"/>
        <tr r="D45" s="10"/>
        <tr r="D45" s="10"/>
        <tr r="D45" s="10"/>
        <tr r="G45" s="10"/>
        <tr r="G45" s="10"/>
        <tr r="G45" s="10"/>
        <tr r="J45" s="10"/>
        <tr r="J45" s="10"/>
        <tr r="J45" s="10"/>
        <tr r="P45" s="10"/>
        <tr r="P45" s="10"/>
        <tr r="P45" s="10"/>
        <tr r="M45" s="10"/>
        <tr r="M45" s="10"/>
        <tr r="M45" s="10"/>
        <tr r="C73" s="1"/>
        <tr r="D73" s="1"/>
        <tr r="D10" s="3"/>
        <tr r="D10" s="3"/>
        <tr r="D10" s="3"/>
        <tr r="G10" s="3"/>
        <tr r="G10" s="3"/>
        <tr r="G10" s="3"/>
        <tr r="J10" s="3"/>
        <tr r="J10" s="3"/>
        <tr r="J10" s="3"/>
        <tr r="J25" s="3"/>
        <tr r="J25" s="3"/>
        <tr r="J25" s="3"/>
        <tr r="G25" s="3"/>
        <tr r="G25" s="3"/>
        <tr r="G25" s="3"/>
        <tr r="D25" s="3"/>
        <tr r="D25" s="3"/>
        <tr r="D25" s="3"/>
        <tr r="G35" s="3"/>
        <tr r="G35" s="3"/>
        <tr r="G35" s="3"/>
        <tr r="D35" s="3"/>
        <tr r="D35" s="3"/>
        <tr r="D35" s="3"/>
        <tr r="J35" s="3"/>
        <tr r="J35" s="3"/>
        <tr r="J35" s="3"/>
        <tr r="G45" s="3"/>
        <tr r="G45" s="3"/>
        <tr r="G45" s="3"/>
        <tr r="J45" s="3"/>
        <tr r="J45" s="3"/>
        <tr r="J45" s="3"/>
        <tr r="D45" s="3"/>
        <tr r="D45" s="3"/>
        <tr r="D45" s="3"/>
        <tr r="J17" s="3"/>
        <tr r="J17" s="3"/>
        <tr r="J17" s="3"/>
        <tr r="D17" s="3"/>
        <tr r="D17" s="3"/>
        <tr r="D17" s="3"/>
        <tr r="G17" s="3"/>
        <tr r="G17" s="3"/>
        <tr r="G17" s="3"/>
        <tr r="D29" s="3"/>
        <tr r="D29" s="3"/>
        <tr r="D29" s="3"/>
        <tr r="G29" s="3"/>
        <tr r="G29" s="3"/>
        <tr r="G29" s="3"/>
        <tr r="J29" s="3"/>
        <tr r="J29" s="3"/>
        <tr r="J29" s="3"/>
        <tr r="G43" s="3"/>
        <tr r="G43" s="3"/>
        <tr r="G43" s="3"/>
        <tr r="D43" s="3"/>
        <tr r="D43" s="3"/>
        <tr r="D43" s="3"/>
        <tr r="J43" s="3"/>
        <tr r="J43" s="3"/>
        <tr r="J43" s="3"/>
        <tr r="D11" s="3"/>
        <tr r="D11" s="3"/>
        <tr r="D11" s="3"/>
        <tr r="J11" s="3"/>
        <tr r="J11" s="3"/>
        <tr r="J11" s="3"/>
        <tr r="G11" s="3"/>
        <tr r="G11" s="3"/>
        <tr r="G11" s="3"/>
        <tr r="G22" s="3"/>
        <tr r="G22" s="3"/>
        <tr r="G22" s="3"/>
        <tr r="D22" s="3"/>
        <tr r="D22" s="3"/>
        <tr r="D22" s="3"/>
        <tr r="J22" s="3"/>
        <tr r="J22" s="3"/>
        <tr r="J22" s="3"/>
        <tr r="D30" s="3"/>
        <tr r="D30" s="3"/>
        <tr r="D30" s="3"/>
        <tr r="J30" s="3"/>
        <tr r="J30" s="3"/>
        <tr r="J30" s="3"/>
        <tr r="G30" s="3"/>
        <tr r="G30" s="3"/>
        <tr r="G30" s="3"/>
        <tr r="J44" s="3"/>
        <tr r="J44" s="3"/>
        <tr r="J44" s="3"/>
        <tr r="D44" s="3"/>
        <tr r="D44" s="3"/>
        <tr r="D44" s="3"/>
        <tr r="G44" s="3"/>
        <tr r="G44" s="3"/>
        <tr r="G44" s="3"/>
        <tr r="D47" s="3"/>
        <tr r="D47" s="3"/>
        <tr r="D47" s="3"/>
        <tr r="G47" s="3"/>
        <tr r="G47" s="3"/>
        <tr r="G47" s="3"/>
        <tr r="J47" s="3"/>
        <tr r="J47" s="3"/>
        <tr r="J47" s="3"/>
        <tr r="J5" s="8"/>
        <tr r="J5" s="8"/>
        <tr r="J5" s="8"/>
        <tr r="M5" s="8"/>
        <tr r="M5" s="8"/>
        <tr r="M5" s="8"/>
        <tr r="G5" s="8"/>
        <tr r="G5" s="8"/>
        <tr r="G5" s="8"/>
        <tr r="D5" s="8"/>
        <tr r="D5" s="8"/>
        <tr r="D5" s="8"/>
        <tr r="P5" s="8"/>
        <tr r="P5" s="8"/>
        <tr r="P5" s="8"/>
        <tr r="M14" s="8"/>
        <tr r="M14" s="8"/>
        <tr r="M14" s="8"/>
        <tr r="J14" s="8"/>
        <tr r="J14" s="8"/>
        <tr r="J14" s="8"/>
        <tr r="P14" s="8"/>
        <tr r="P14" s="8"/>
        <tr r="P14" s="8"/>
        <tr r="D30" s="8"/>
        <tr r="D30" s="8"/>
        <tr r="D30" s="8"/>
        <tr r="J30" s="8"/>
        <tr r="J30" s="8"/>
        <tr r="J30" s="8"/>
        <tr r="M30" s="8"/>
        <tr r="M30" s="8"/>
        <tr r="M30" s="8"/>
        <tr r="P30" s="8"/>
        <tr r="P30" s="8"/>
        <tr r="P30" s="8"/>
        <tr r="G30" s="8"/>
        <tr r="G30" s="8"/>
        <tr r="G30" s="8"/>
        <tr r="M46" s="8"/>
        <tr r="M46" s="8"/>
        <tr r="M46" s="8"/>
        <tr r="D46" s="8"/>
        <tr r="D46" s="8"/>
        <tr r="D46" s="8"/>
        <tr r="G46" s="8"/>
        <tr r="G46" s="8"/>
        <tr r="G46" s="8"/>
        <tr r="P46" s="8"/>
        <tr r="P46" s="8"/>
        <tr r="P46" s="8"/>
        <tr r="J46" s="8"/>
        <tr r="J46" s="8"/>
        <tr r="J46" s="8"/>
        <tr r="M23" s="8"/>
        <tr r="M23" s="8"/>
        <tr r="M23" s="8"/>
        <tr r="P23" s="8"/>
        <tr r="P23" s="8"/>
        <tr r="P23" s="8"/>
        <tr r="J23" s="8"/>
        <tr r="J23" s="8"/>
        <tr r="J23" s="8"/>
        <tr r="G39" s="8"/>
        <tr r="G39" s="8"/>
        <tr r="G39" s="8"/>
        <tr r="J39" s="8"/>
        <tr r="J39" s="8"/>
        <tr r="J39" s="8"/>
        <tr r="D39" s="8"/>
        <tr r="D39" s="8"/>
        <tr r="D39" s="8"/>
        <tr r="M39" s="8"/>
        <tr r="M39" s="8"/>
        <tr r="M39" s="8"/>
        <tr r="P39" s="8"/>
        <tr r="P39" s="8"/>
        <tr r="P39" s="8"/>
        <tr r="P13" s="8"/>
        <tr r="P13" s="8"/>
        <tr r="P13" s="8"/>
        <tr r="M13" s="8"/>
        <tr r="M13" s="8"/>
        <tr r="M13" s="8"/>
        <tr r="J13" s="8"/>
        <tr r="J13" s="8"/>
        <tr r="J13" s="8"/>
        <tr r="P29" s="8"/>
        <tr r="P29" s="8"/>
        <tr r="P29" s="8"/>
        <tr r="J29" s="8"/>
        <tr r="J29" s="8"/>
        <tr r="J29" s="8"/>
        <tr r="D29" s="8"/>
        <tr r="D29" s="8"/>
        <tr r="D29" s="8"/>
        <tr r="M29" s="8"/>
        <tr r="M29" s="8"/>
        <tr r="M29" s="8"/>
        <tr r="G29" s="8"/>
        <tr r="G29" s="8"/>
        <tr r="G29" s="8"/>
        <tr r="P45" s="8"/>
        <tr r="P45" s="8"/>
        <tr r="P45" s="8"/>
        <tr r="D45" s="8"/>
        <tr r="D45" s="8"/>
        <tr r="D45" s="8"/>
        <tr r="J45" s="8"/>
        <tr r="J45" s="8"/>
        <tr r="J45" s="8"/>
        <tr r="G45" s="8"/>
        <tr r="G45" s="8"/>
        <tr r="G45" s="8"/>
        <tr r="M45" s="8"/>
        <tr r="M45" s="8"/>
        <tr r="M45" s="8"/>
        <tr r="J8" s="8"/>
        <tr r="J8" s="8"/>
        <tr r="J8" s="8"/>
        <tr r="P8" s="8"/>
        <tr r="P8" s="8"/>
        <tr r="P8" s="8"/>
        <tr r="M8" s="8"/>
        <tr r="M8" s="8"/>
        <tr r="M8" s="8"/>
        <tr r="M24" s="8"/>
        <tr r="M24" s="8"/>
        <tr r="M24" s="8"/>
        <tr r="D24" s="8"/>
        <tr r="D24" s="8"/>
        <tr r="D24" s="8"/>
        <tr r="G24" s="8"/>
        <tr r="G24" s="8"/>
        <tr r="G24" s="8"/>
        <tr r="J24" s="8"/>
        <tr r="J24" s="8"/>
        <tr r="J24" s="8"/>
        <tr r="P24" s="8"/>
        <tr r="P24" s="8"/>
        <tr r="P24" s="8"/>
        <tr r="G40" s="8"/>
        <tr r="G40" s="8"/>
        <tr r="G40" s="8"/>
        <tr r="D40" s="8"/>
        <tr r="D40" s="8"/>
        <tr r="D40" s="8"/>
        <tr r="M40" s="8"/>
        <tr r="M40" s="8"/>
        <tr r="M40" s="8"/>
        <tr r="J40" s="8"/>
        <tr r="J40" s="8"/>
        <tr r="J40" s="8"/>
        <tr r="P40" s="8"/>
        <tr r="P40" s="8"/>
        <tr r="P40" s="8"/>
        <tr r="M26" s="9"/>
        <tr r="M26" s="9"/>
        <tr r="M26" s="9"/>
        <tr r="P26" s="9"/>
        <tr r="P26" s="9"/>
        <tr r="P26" s="9"/>
        <tr r="S26" s="9"/>
        <tr r="S26" s="9"/>
        <tr r="S26" s="9"/>
        <tr r="G26" s="9"/>
        <tr r="G26" s="9"/>
        <tr r="G26" s="9"/>
        <tr r="J26" s="9"/>
        <tr r="J26" s="9"/>
        <tr r="J26" s="9"/>
        <tr r="D26" s="9"/>
        <tr r="D26" s="9"/>
        <tr r="D26" s="9"/>
        <tr r="S38" s="9"/>
        <tr r="S38" s="9"/>
        <tr r="S38" s="9"/>
        <tr r="P38" s="9"/>
        <tr r="P38" s="9"/>
        <tr r="P38" s="9"/>
        <tr r="D38" s="9"/>
        <tr r="D38" s="9"/>
        <tr r="D38" s="9"/>
        <tr r="J38" s="9"/>
        <tr r="J38" s="9"/>
        <tr r="J38" s="9"/>
        <tr r="M38" s="9"/>
        <tr r="M38" s="9"/>
        <tr r="M38" s="9"/>
        <tr r="G38" s="9"/>
        <tr r="G38" s="9"/>
        <tr r="G38" s="9"/>
        <tr r="J36" s="9"/>
        <tr r="J36" s="9"/>
        <tr r="J36" s="9"/>
        <tr r="S36" s="9"/>
        <tr r="S36" s="9"/>
        <tr r="S36" s="9"/>
        <tr r="M36" s="9"/>
        <tr r="M36" s="9"/>
        <tr r="M36" s="9"/>
        <tr r="P36" s="9"/>
        <tr r="P36" s="9"/>
        <tr r="P36" s="9"/>
        <tr r="D36" s="9"/>
        <tr r="D36" s="9"/>
        <tr r="D36" s="9"/>
        <tr r="G36" s="9"/>
        <tr r="G36" s="9"/>
        <tr r="G36" s="9"/>
        <tr r="D47" s="9"/>
        <tr r="D47" s="9"/>
        <tr r="D47" s="9"/>
        <tr r="S47" s="9"/>
        <tr r="S47" s="9"/>
        <tr r="S47" s="9"/>
        <tr r="M47" s="9"/>
        <tr r="M47" s="9"/>
        <tr r="M47" s="9"/>
        <tr r="G47" s="9"/>
        <tr r="G47" s="9"/>
        <tr r="G47" s="9"/>
        <tr r="P47" s="9"/>
        <tr r="P47" s="9"/>
        <tr r="P47" s="9"/>
        <tr r="J47" s="9"/>
        <tr r="J47" s="9"/>
        <tr r="J47" s="9"/>
        <tr r="P29" s="9"/>
        <tr r="P29" s="9"/>
        <tr r="P29" s="9"/>
        <tr r="S29" s="9"/>
        <tr r="S29" s="9"/>
        <tr r="S29" s="9"/>
        <tr r="D29" s="9"/>
        <tr r="D29" s="9"/>
        <tr r="D29" s="9"/>
        <tr r="M29" s="9"/>
        <tr r="M29" s="9"/>
        <tr r="M29" s="9"/>
        <tr r="J29" s="9"/>
        <tr r="J29" s="9"/>
        <tr r="J29" s="9"/>
        <tr r="G29" s="9"/>
        <tr r="G29" s="9"/>
        <tr r="G29" s="9"/>
        <tr r="G37" s="9"/>
        <tr r="G37" s="9"/>
        <tr r="G37" s="9"/>
        <tr r="J37" s="9"/>
        <tr r="J37" s="9"/>
        <tr r="J37" s="9"/>
        <tr r="D37" s="9"/>
        <tr r="D37" s="9"/>
        <tr r="D37" s="9"/>
        <tr r="M37" s="9"/>
        <tr r="M37" s="9"/>
        <tr r="M37" s="9"/>
        <tr r="P37" s="9"/>
        <tr r="P37" s="9"/>
        <tr r="P37" s="9"/>
        <tr r="S37" s="9"/>
        <tr r="S37" s="9"/>
        <tr r="S37" s="9"/>
        <tr r="P45" s="9"/>
        <tr r="P45" s="9"/>
        <tr r="P45" s="9"/>
        <tr r="M45" s="9"/>
        <tr r="M45" s="9"/>
        <tr r="M45" s="9"/>
        <tr r="S45" s="9"/>
        <tr r="S45" s="9"/>
        <tr r="S45" s="9"/>
        <tr r="G45" s="9"/>
        <tr r="G45" s="9"/>
        <tr r="G45" s="9"/>
        <tr r="J45" s="9"/>
        <tr r="J45" s="9"/>
        <tr r="J45" s="9"/>
        <tr r="D45" s="9"/>
        <tr r="D45" s="9"/>
        <tr r="D45" s="9"/>
        <tr r="J13" s="10"/>
        <tr r="J13" s="10"/>
        <tr r="J13" s="10"/>
        <tr r="D13" s="10"/>
        <tr r="D13" s="10"/>
        <tr r="D13" s="10"/>
        <tr r="P13" s="10"/>
        <tr r="P13" s="10"/>
        <tr r="P13" s="10"/>
        <tr r="M13" s="10"/>
        <tr r="M13" s="10"/>
        <tr r="M13" s="10"/>
        <tr r="G13" s="10"/>
        <tr r="G13" s="10"/>
        <tr r="G13" s="10"/>
        <tr r="G8" s="10"/>
        <tr r="G8" s="10"/>
        <tr r="G8" s="10"/>
        <tr r="M8" s="10"/>
        <tr r="M8" s="10"/>
        <tr r="M8" s="10"/>
        <tr r="D8" s="10"/>
        <tr r="D8" s="10"/>
        <tr r="D8" s="10"/>
        <tr r="J8" s="10"/>
        <tr r="J8" s="10"/>
        <tr r="J8" s="10"/>
        <tr r="P8" s="10"/>
        <tr r="P8" s="10"/>
        <tr r="P8" s="10"/>
        <tr r="J27" s="10"/>
        <tr r="J27" s="10"/>
        <tr r="J27" s="10"/>
        <tr r="P27" s="10"/>
        <tr r="P27" s="10"/>
        <tr r="P27" s="10"/>
        <tr r="D27" s="10"/>
        <tr r="D27" s="10"/>
        <tr r="D27" s="10"/>
        <tr r="M27" s="10"/>
        <tr r="M27" s="10"/>
        <tr r="M27" s="10"/>
        <tr r="G27" s="10"/>
        <tr r="G27" s="10"/>
        <tr r="G27" s="10"/>
        <tr r="D33" s="10"/>
        <tr r="D33" s="10"/>
        <tr r="D33" s="10"/>
        <tr r="J33" s="10"/>
        <tr r="J33" s="10"/>
        <tr r="J33" s="10"/>
        <tr r="P33" s="10"/>
        <tr r="P33" s="10"/>
        <tr r="P33" s="10"/>
        <tr r="G33" s="10"/>
        <tr r="G33" s="10"/>
        <tr r="G33" s="10"/>
        <tr r="M33" s="10"/>
        <tr r="M33" s="10"/>
        <tr r="M33" s="10"/>
        <tr r="D9" s="10"/>
        <tr r="D9" s="10"/>
        <tr r="D9" s="10"/>
        <tr r="J9" s="10"/>
        <tr r="J9" s="10"/>
        <tr r="J9" s="10"/>
        <tr r="G9" s="10"/>
        <tr r="G9" s="10"/>
        <tr r="G9" s="10"/>
        <tr r="P9" s="10"/>
        <tr r="P9" s="10"/>
        <tr r="P9" s="10"/>
        <tr r="M9" s="10"/>
        <tr r="M9" s="10"/>
        <tr r="M9" s="10"/>
        <tr r="M7" s="10"/>
        <tr r="M7" s="10"/>
        <tr r="M7" s="10"/>
        <tr r="P7" s="10"/>
        <tr r="P7" s="10"/>
        <tr r="P7" s="10"/>
        <tr r="J7" s="10"/>
        <tr r="J7" s="10"/>
        <tr r="J7" s="10"/>
        <tr r="D7" s="10"/>
        <tr r="D7" s="10"/>
        <tr r="D7" s="10"/>
        <tr r="G7" s="10"/>
        <tr r="G7" s="10"/>
        <tr r="G7" s="10"/>
        <tr r="P16" s="10"/>
        <tr r="P16" s="10"/>
        <tr r="P16" s="10"/>
        <tr r="D16" s="10"/>
        <tr r="D16" s="10"/>
        <tr r="D16" s="10"/>
        <tr r="M16" s="10"/>
        <tr r="M16" s="10"/>
        <tr r="M16" s="10"/>
        <tr r="J16" s="10"/>
        <tr r="J16" s="10"/>
        <tr r="J16" s="10"/>
        <tr r="G16" s="10"/>
        <tr r="G16" s="10"/>
        <tr r="G16" s="10"/>
        <tr r="J24" s="10"/>
        <tr r="J24" s="10"/>
        <tr r="J24" s="10"/>
        <tr r="D24" s="10"/>
        <tr r="D24" s="10"/>
        <tr r="D24" s="10"/>
        <tr r="M24" s="10"/>
        <tr r="M24" s="10"/>
        <tr r="M24" s="10"/>
        <tr r="G24" s="10"/>
        <tr r="G24" s="10"/>
        <tr r="G24" s="10"/>
        <tr r="P24" s="10"/>
        <tr r="P24" s="10"/>
        <tr r="P24" s="10"/>
        <tr r="G32" s="10"/>
        <tr r="G32" s="10"/>
        <tr r="G32" s="10"/>
        <tr r="D32" s="10"/>
        <tr r="D32" s="10"/>
        <tr r="D32" s="10"/>
        <tr r="M32" s="10"/>
        <tr r="M32" s="10"/>
        <tr r="M32" s="10"/>
        <tr r="P32" s="10"/>
        <tr r="P32" s="10"/>
        <tr r="P32" s="10"/>
        <tr r="J32" s="10"/>
        <tr r="J32" s="10"/>
        <tr r="J32" s="10"/>
        <tr r="G40" s="10"/>
        <tr r="G40" s="10"/>
        <tr r="G40" s="10"/>
        <tr r="P40" s="10"/>
        <tr r="P40" s="10"/>
        <tr r="P40" s="10"/>
        <tr r="J40" s="10"/>
        <tr r="J40" s="10"/>
        <tr r="J40" s="10"/>
        <tr r="M40" s="10"/>
        <tr r="M40" s="10"/>
        <tr r="M40" s="10"/>
        <tr r="D40" s="10"/>
        <tr r="D40" s="10"/>
        <tr r="D40" s="10"/>
        <tr r="P35" s="10"/>
        <tr r="P35" s="10"/>
        <tr r="P35" s="10"/>
        <tr r="J35" s="10"/>
        <tr r="J35" s="10"/>
        <tr r="J35" s="10"/>
        <tr r="G35" s="10"/>
        <tr r="G35" s="10"/>
        <tr r="G35" s="10"/>
        <tr r="D35" s="10"/>
        <tr r="D35" s="10"/>
        <tr r="D35" s="10"/>
        <tr r="M35" s="10"/>
        <tr r="M35" s="10"/>
        <tr r="M35" s="10"/>
        <tr r="M11" s="10"/>
        <tr r="M11" s="10"/>
        <tr r="M11" s="10"/>
        <tr r="G11" s="10"/>
        <tr r="G11" s="10"/>
        <tr r="G11" s="10"/>
        <tr r="P11" s="10"/>
        <tr r="P11" s="10"/>
        <tr r="P11" s="10"/>
        <tr r="J11" s="10"/>
        <tr r="J11" s="10"/>
        <tr r="J11" s="10"/>
        <tr r="D11" s="10"/>
        <tr r="D11" s="10"/>
        <tr r="D11" s="10"/>
        <tr r="K29" s="10"/>
        <tr r="K29" s="10"/>
        <tr r="K29" s="10"/>
        <tr r="T19" s="9"/>
        <tr r="T19" s="9"/>
        <tr r="T19" s="9"/>
        <tr r="Q35" s="8"/>
        <tr r="Q35" s="8"/>
        <tr r="Q35" s="8"/>
        <tr r="D6" s="1"/>
        <tr r="H31" s="10"/>
        <tr r="H31" s="10"/>
        <tr r="H31" s="10"/>
        <tr r="H7" s="10"/>
        <tr r="H7" s="10"/>
        <tr r="H7" s="10"/>
        <tr r="E22" s="10"/>
        <tr r="E22" s="10"/>
        <tr r="E22" s="10"/>
        <tr r="K28" s="9"/>
        <tr r="K28" s="9"/>
        <tr r="K28" s="9"/>
        <tr r="E30" s="8"/>
        <tr r="E30" s="8"/>
        <tr r="E30" s="8"/>
        <tr r="E37" s="8"/>
        <tr r="E37" s="8"/>
        <tr r="E37" s="8"/>
        <tr r="K18" s="3"/>
        <tr r="K18" s="3"/>
        <tr r="K18" s="3"/>
        <tr r="E33" s="3"/>
        <tr r="E33" s="3"/>
        <tr r="E33" s="3"/>
        <tr r="F40" s="1"/>
        <tr r="F40" s="1"/>
        <tr r="N18" s="10"/>
        <tr r="N18" s="10"/>
        <tr r="N18" s="10"/>
        <tr r="H26" s="9"/>
        <tr r="H26" s="9"/>
        <tr r="H26" s="9"/>
        <tr r="K5" s="3"/>
        <tr r="K5" s="3"/>
        <tr r="K5" s="3"/>
        <tr r="K25" s="10"/>
        <tr r="K25" s="10"/>
        <tr r="K25" s="10"/>
        <tr r="E16" s="10"/>
        <tr r="E16" s="10"/>
        <tr r="E16" s="10"/>
        <tr r="N22" s="10"/>
        <tr r="N22" s="10"/>
        <tr r="N22" s="10"/>
        <tr r="T41" s="9"/>
        <tr r="T41" s="9"/>
        <tr r="T41" s="9"/>
        <tr r="T13" s="9"/>
        <tr r="T13" s="9"/>
        <tr r="T13" s="9"/>
        <tr r="H5" s="8"/>
        <tr r="H5" s="8"/>
        <tr r="H5" s="8"/>
        <tr r="E44" s="8"/>
        <tr r="E44" s="8"/>
        <tr r="E44" s="8"/>
        <tr r="Q29" s="8"/>
        <tr r="Q29" s="8"/>
        <tr r="Q29" s="8"/>
        <tr r="E33" s="1"/>
        <tr r="E33" s="1"/>
        <tr r="N50" s="10"/>
        <tr r="N50" s="10"/>
        <tr r="N50" s="10"/>
        <tr r="N5" s="10"/>
        <tr r="N5" s="10"/>
        <tr r="N5" s="10"/>
        <tr r="N42" s="10"/>
        <tr r="N42" s="10"/>
        <tr r="N42" s="10"/>
        <tr r="E28" s="9"/>
        <tr r="E28" s="9"/>
        <tr r="E28" s="9"/>
        <tr r="E40" s="8"/>
        <tr r="E40" s="8"/>
        <tr r="E40" s="8"/>
        <tr r="T39" s="9"/>
        <tr r="T39" s="9"/>
        <tr r="T39" s="9"/>
        <tr r="H6" s="3"/>
        <tr r="H6" s="3"/>
        <tr r="H6" s="3"/>
        <tr r="C49" s="1"/>
        <tr r="C49" s="1"/>
        <tr r="G52" s="1"/>
        <tr r="G52" s="1"/>
        <tr r="E32" s="1"/>
        <tr r="E32" s="1"/>
        <tr r="E62" s="1"/>
        <tr r="E62" s="1"/>
        <tr r="F48" s="1"/>
        <tr r="F48" s="1"/>
        <tr r="H30" s="10"/>
        <tr r="H30" s="10"/>
        <tr r="H30" s="10"/>
        <tr r="H33" s="1"/>
        <tr r="H33" s="1"/>
        <tr r="H33" s="1"/>
        <tr r="Q32" s="8"/>
        <tr r="Q32" s="8"/>
        <tr r="Q32" s="8"/>
        <tr r="D37" s="1"/>
        <tr r="D37" s="1"/>
        <tr r="F60" s="1"/>
        <tr r="F60" s="1"/>
        <tr r="H67" s="1"/>
        <tr r="H67" s="1"/>
        <tr r="H67" s="1"/>
        <tr r="B67" s="1"/>
        <tr r="C15" s="3"/>
        <tr r="C26" s="3"/>
        <tr r="K29" s="3"/>
        <tr r="K29" s="3"/>
        <tr r="K29" s="3"/>
        <tr r="B29" s="3"/>
        <tr r="C38" s="8"/>
        <tr r="B17" s="8"/>
        <tr r="C24" s="9"/>
        <tr r="B18" s="10"/>
        <tr r="T38" s="9"/>
        <tr r="T38" s="9"/>
        <tr r="T38" s="9"/>
        <tr r="N42" s="9"/>
        <tr r="N42" s="9"/>
        <tr r="N42" s="9"/>
        <tr r="E31" s="8"/>
        <tr r="E31" s="8"/>
        <tr r="E31" s="8"/>
        <tr r="K27" s="10"/>
        <tr r="K27" s="10"/>
        <tr r="K27" s="10"/>
        <tr r="Q36" s="10"/>
        <tr r="Q36" s="10"/>
        <tr r="Q36" s="10"/>
        <tr r="K45" s="9"/>
        <tr r="K45" s="9"/>
        <tr r="K45" s="9"/>
        <tr r="N47" s="10"/>
        <tr r="N47" s="10"/>
        <tr r="N47" s="10"/>
        <tr r="E40" s="9"/>
        <tr r="E40" s="9"/>
        <tr r="E40" s="9"/>
        <tr r="H26" s="8"/>
        <tr r="H26" s="8"/>
        <tr r="H26" s="8"/>
        <tr r="E27" s="8"/>
        <tr r="E27" s="8"/>
        <tr r="E27" s="8"/>
        <tr r="K38" s="3"/>
        <tr r="K38" s="3"/>
        <tr r="K38" s="3"/>
        <tr r="C10" s="1"/>
        <tr r="H25" s="10"/>
        <tr r="H25" s="10"/>
        <tr r="H25" s="10"/>
        <tr r="T23" s="9"/>
        <tr r="T23" s="9"/>
        <tr r="T23" s="9"/>
        <tr r="H65" s="1"/>
        <tr r="H65" s="1"/>
        <tr r="H65" s="1"/>
        <tr r="E33" s="10"/>
        <tr r="E33" s="10"/>
        <tr r="E33" s="10"/>
        <tr r="Q39" s="9"/>
        <tr r="Q39" s="9"/>
        <tr r="Q39" s="9"/>
        <tr r="N44" s="10"/>
        <tr r="N44" s="10"/>
        <tr r="N44" s="10"/>
        <tr r="N26" s="9"/>
        <tr r="N26" s="9"/>
        <tr r="N26" s="9"/>
        <tr r="D58" s="1"/>
        <tr r="D58" s="1"/>
        <tr r="N40" s="9"/>
        <tr r="N40" s="9"/>
        <tr r="N40" s="9"/>
        <tr r="K46" s="8"/>
        <tr r="K46" s="8"/>
        <tr r="K46" s="8"/>
        <tr r="E32" s="8"/>
        <tr r="E32" s="8"/>
        <tr r="E32" s="8"/>
        <tr r="H14" s="10"/>
        <tr r="H14" s="10"/>
        <tr r="H14" s="10"/>
        <tr r="K33" s="10"/>
        <tr r="K33" s="10"/>
        <tr r="K33" s="10"/>
        <tr r="D15" s="1"/>
        <tr r="D15" s="1"/>
        <tr r="Q33" s="10"/>
        <tr r="Q33" s="10"/>
        <tr r="Q33" s="10"/>
        <tr r="E50" s="10"/>
        <tr r="E50" s="10"/>
        <tr r="E50" s="10"/>
        <tr r="N37" s="9"/>
        <tr r="N37" s="9"/>
        <tr r="N37" s="9"/>
        <tr r="H37" s="3"/>
        <tr r="H37" s="3"/>
        <tr r="H37" s="3"/>
        <tr r="Q23" s="8"/>
        <tr r="Q23" s="8"/>
        <tr r="Q23" s="8"/>
        <tr r="C41" s="1"/>
        <tr r="C41" s="1"/>
        <tr r="H24" s="8"/>
        <tr r="H24" s="8"/>
        <tr r="H24" s="8"/>
        <tr r="H34" s="1"/>
        <tr r="H34" s="1"/>
        <tr r="H34" s="1"/>
        <tr r="Q44" s="8"/>
        <tr r="Q44" s="8"/>
        <tr r="Q44" s="8"/>
        <tr r="I47" s="1"/>
        <tr r="I47" s="1"/>
        <tr r="I47" s="1"/>
        <tr r="G39" s="1"/>
        <tr r="G39" s="1"/>
        <tr r="C20" s="1"/>
        <tr r="C20" s="1"/>
        <tr r="K28" s="8"/>
        <tr r="K28" s="8"/>
        <tr r="K28" s="8"/>
        <tr r="N24" s="8"/>
        <tr r="N24" s="8"/>
        <tr r="N24" s="8"/>
        <tr r="K27" s="3"/>
        <tr r="K27" s="3"/>
        <tr r="K27" s="3"/>
        <tr r="H54" s="1"/>
        <tr r="H54" s="1"/>
        <tr r="E31" s="1"/>
        <tr r="C36" s="3"/>
        <tr r="D3" s="3"/>
        <tr r="B36" s="3"/>
        <tr r="C6" s="8"/>
        <tr r="C27" s="8"/>
        <tr r="D3" s="8"/>
        <tr r="B25" s="8"/>
        <tr r="C16" s="9"/>
        <tr r="B31" s="9"/>
        <tr r="C31" s="9"/>
        <tr r="C17" s="10"/>
        <tr r="C42" s="10"/>
        <tr r="B36" s="1"/>
        <tr r="D10" s="1"/>
        <tr r="E30" s="10"/>
        <tr r="E30" s="10"/>
        <tr r="E30" s="10"/>
        <tr r="K26" s="10"/>
        <tr r="K26" s="10"/>
        <tr r="K26" s="10"/>
        <tr r="Q30" s="9"/>
        <tr r="Q30" s="9"/>
        <tr r="Q30" s="9"/>
        <tr r="Q15" s="8"/>
        <tr r="Q15" s="8"/>
        <tr r="Q15" s="8"/>
        <tr r="H36" s="10"/>
        <tr r="H36" s="10"/>
        <tr r="H36" s="10"/>
        <tr r="K10" s="10"/>
        <tr r="K10" s="10"/>
        <tr r="K10" s="10"/>
        <tr r="N9" s="10"/>
        <tr r="N9" s="10"/>
        <tr r="N9" s="10"/>
        <tr r="K30" s="10"/>
        <tr r="K30" s="10"/>
        <tr r="K30" s="10"/>
        <tr r="N23" s="8"/>
        <tr r="N23" s="8"/>
        <tr r="N23" s="8"/>
        <tr r="K44" s="10"/>
        <tr r="K44" s="10"/>
        <tr r="K44" s="10"/>
        <tr r="Q32" s="9"/>
        <tr r="Q32" s="9"/>
        <tr r="Q32" s="9"/>
        <tr r="Q26" s="9"/>
        <tr r="Q26" s="9"/>
        <tr r="Q26" s="9"/>
        <tr r="K29" s="9"/>
        <tr r="K29" s="9"/>
        <tr r="K29" s="9"/>
        <tr r="N14" s="8"/>
        <tr r="N14" s="8"/>
        <tr r="N14" s="8"/>
        <tr r="K30" s="9"/>
        <tr r="K30" s="9"/>
        <tr r="K30" s="9"/>
        <tr r="H42" s="8"/>
        <tr r="H42" s="8"/>
        <tr r="H42" s="8"/>
        <tr r="H46" s="3"/>
        <tr r="H46" s="3"/>
        <tr r="H46" s="3"/>
        <tr r="K44" s="8"/>
        <tr r="K44" s="8"/>
        <tr r="K44" s="8"/>
        <tr r="D13" s="1"/>
        <tr r="T37" s="9"/>
        <tr r="T37" s="9"/>
        <tr r="T37" s="9"/>
        <tr r="E20" s="10"/>
        <tr r="E20" s="10"/>
        <tr r="E20" s="10"/>
        <tr r="T26" s="9"/>
        <tr r="T26" s="9"/>
        <tr r="T26" s="9"/>
        <tr r="K21" s="8"/>
        <tr r="K21" s="8"/>
        <tr r="K21" s="8"/>
        <tr r="Q13" s="8"/>
        <tr r="Q13" s="8"/>
        <tr r="Q13" s="8"/>
        <tr r="N44" s="8"/>
        <tr r="N44" s="8"/>
        <tr r="N44" s="8"/>
        <tr r="Q43" s="10"/>
        <tr r="Q43" s="10"/>
        <tr r="Q43" s="10"/>
        <tr r="K13" s="10"/>
        <tr r="K13" s="10"/>
        <tr r="K13" s="10"/>
        <tr r="Q34" s="10"/>
        <tr r="Q34" s="10"/>
        <tr r="Q34" s="10"/>
        <tr r="N13" s="10"/>
        <tr r="N13" s="10"/>
        <tr r="N13" s="10"/>
        <tr r="K35" s="10"/>
        <tr r="K35" s="10"/>
        <tr r="K35" s="10"/>
        <tr r="H21" s="10"/>
        <tr r="H21" s="10"/>
        <tr r="H21" s="10"/>
        <tr r="E5" s="9"/>
        <tr r="E5" s="9"/>
        <tr r="E5" s="9"/>
        <tr r="E38" s="9"/>
        <tr r="E38" s="9"/>
        <tr r="E38" s="9"/>
        <tr r="K37" s="9"/>
        <tr r="K37" s="9"/>
        <tr r="K37" s="9"/>
        <tr r="N39" s="8"/>
        <tr r="N39" s="8"/>
        <tr r="N39" s="8"/>
        <tr r="K46" s="9"/>
        <tr r="K46" s="9"/>
        <tr r="K46" s="9"/>
        <tr r="T40" s="9"/>
        <tr r="T40" s="9"/>
        <tr r="T40" s="9"/>
        <tr r="N33" s="9"/>
        <tr r="N33" s="9"/>
        <tr r="N33" s="9"/>
        <tr r="H35" s="3"/>
        <tr r="H35" s="3"/>
        <tr r="H35" s="3"/>
        <tr r="K45" s="10"/>
        <tr r="K45" s="10"/>
        <tr r="K45" s="10"/>
        <tr r="T11" s="9"/>
        <tr r="T11" s="9"/>
        <tr r="T11" s="9"/>
        <tr r="H36" s="8"/>
        <tr r="H36" s="8"/>
        <tr r="H36" s="8"/>
        <tr r="H8" s="10"/>
        <tr r="H8" s="10"/>
        <tr r="H8" s="10"/>
        <tr r="Q22" s="10"/>
        <tr r="Q22" s="10"/>
        <tr r="Q22" s="10"/>
        <tr r="K28" s="10"/>
        <tr r="K28" s="10"/>
        <tr r="K28" s="10"/>
        <tr r="K35" s="9"/>
        <tr r="K35" s="9"/>
        <tr r="K35" s="9"/>
        <tr r="Q44" s="9"/>
        <tr r="Q44" s="9"/>
        <tr r="Q44" s="9"/>
        <tr r="E32" s="9"/>
        <tr r="E32" s="9"/>
        <tr r="E32" s="9"/>
        <tr r="H43" s="8"/>
        <tr r="H43" s="8"/>
        <tr r="H43" s="8"/>
        <tr r="K37" s="3"/>
        <tr r="K37" s="3"/>
        <tr r="K37" s="3"/>
        <tr r="N12" s="8"/>
        <tr r="N12" s="8"/>
        <tr r="N12" s="8"/>
        <tr r="Q39" s="8"/>
        <tr r="Q39" s="8"/>
        <tr r="Q39" s="8"/>
        <tr r="E65" s="1"/>
        <tr r="E65" s="1"/>
        <tr r="K7" s="10"/>
        <tr r="K7" s="10"/>
        <tr r="K7" s="10"/>
        <tr r="K12" s="3"/>
        <tr r="K12" s="3"/>
        <tr r="K12" s="3"/>
        <tr r="H64" s="1"/>
        <tr r="H64" s="1"/>
        <tr r="H64" s="1"/>
        <tr r="G63" s="1"/>
        <tr r="G63" s="1"/>
        <tr r="F39" s="1"/>
        <tr r="F39" s="1"/>
        <tr r="D65" s="1"/>
        <tr r="D65" s="1"/>
        <tr r="E63" s="1"/>
        <tr r="E63" s="1"/>
        <tr r="D39" s="1"/>
        <tr r="D39" s="1"/>
        <tr r="K6" s="3"/>
        <tr r="K6" s="3"/>
        <tr r="K6" s="3"/>
        <tr r="C32" s="1"/>
        <tr r="C32" s="1"/>
        <tr r="Q5" s="10"/>
        <tr r="Q5" s="10"/>
        <tr r="Q5" s="10"/>
        <tr r="H28" s="8"/>
        <tr r="H28" s="8"/>
        <tr r="H28" s="8"/>
        <tr r="F65" s="1"/>
        <tr r="F65" s="1"/>
        <tr r="B71" s="1"/>
        <tr r="B44" s="1"/>
        <tr r="B57" s="1"/>
        <tr r="C39" s="3"/>
        <tr r="B48" s="3"/>
        <tr r="G3" s="3"/>
        <tr r="B21" s="3"/>
        <tr r="B37" s="3"/>
        <tr r="C7" s="8"/>
        <tr r="C31" s="8"/>
        <tr r="C28" s="8"/>
        <tr r="N33" s="8"/>
        <tr r="N33" s="8"/>
        <tr r="N33" s="8"/>
        <tr r="B33" s="8"/>
        <tr r="S13" s="9"/>
        <tr r="S13" s="9"/>
        <tr r="S13" s="9"/>
        <tr r="C13" s="9"/>
        <tr r="C6" s="9"/>
        <tr r="B48" s="9"/>
        <tr r="C39" s="10"/>
        <tr r="P3" s="10"/>
        <tr r="B34" s="10"/>
        <tr r="B49" s="1"/>
        <tr r="Q37" s="9"/>
        <tr r="Q37" s="9"/>
        <tr r="Q37" s="9"/>
        <tr r="T45" s="9"/>
        <tr r="T45" s="9"/>
        <tr r="T45" s="9"/>
        <tr r="K21" s="10"/>
        <tr r="K21" s="10"/>
        <tr r="K21" s="10"/>
        <tr r="N45" s="10"/>
        <tr r="N45" s="10"/>
        <tr r="N45" s="10"/>
        <tr r="E44" s="10"/>
        <tr r="E44" s="10"/>
        <tr r="E44" s="10"/>
        <tr r="H35" s="9"/>
        <tr r="H35" s="9"/>
        <tr r="H35" s="9"/>
        <tr r="K25" s="9"/>
        <tr r="K25" s="9"/>
        <tr r="K25" s="9"/>
        <tr r="N35" s="9"/>
        <tr r="N35" s="9"/>
        <tr r="N35" s="9"/>
        <tr r="K10" s="8"/>
        <tr r="K10" s="8"/>
        <tr r="K10" s="8"/>
        <tr r="K8" s="10"/>
        <tr r="K8" s="10"/>
        <tr r="K8" s="10"/>
        <tr r="Q5" s="9"/>
        <tr r="Q5" s="9"/>
        <tr r="Q5" s="9"/>
        <tr r="C9" s="1"/>
        <tr r="H33" s="10"/>
        <tr r="H33" s="10"/>
        <tr r="H33" s="10"/>
        <tr r="H19" s="10"/>
        <tr r="H19" s="10"/>
        <tr r="H19" s="10"/>
        <tr r="E46" s="10"/>
        <tr r="E46" s="10"/>
        <tr r="E46" s="10"/>
        <tr r="N28" s="9"/>
        <tr r="N28" s="9"/>
        <tr r="N28" s="9"/>
        <tr r="K32" s="8"/>
        <tr r="K32" s="8"/>
        <tr r="K32" s="8"/>
        <tr r="H46" s="8"/>
        <tr r="H46" s="8"/>
        <tr r="H46" s="8"/>
        <tr r="E6" s="10"/>
        <tr r="E6" s="10"/>
        <tr r="E6" s="10"/>
        <tr r="D9" s="1"/>
        <tr r="K32" s="10"/>
        <tr r="K32" s="10"/>
        <tr r="K32" s="10"/>
        <tr r="C19" s="1"/>
        <tr r="C19" s="1"/>
        <tr r="Q37" s="8"/>
        <tr r="Q37" s="8"/>
        <tr r="Q37" s="8"/>
        <tr r="K9" s="3"/>
        <tr r="K9" s="3"/>
        <tr r="K9" s="3"/>
        <tr r="E48" s="10"/>
        <tr r="E48" s="10"/>
        <tr r="E48" s="10"/>
        <tr r="N13" s="8"/>
        <tr r="N13" s="8"/>
        <tr r="N13" s="8"/>
        <tr r="K43" s="3"/>
        <tr r="K43" s="3"/>
        <tr r="K43" s="3"/>
        <tr r="H35" s="1"/>
        <tr r="H35" s="1"/>
        <tr r="H35" s="1"/>
        <tr r="B8" s="1"/>
        <tr r="D5" s="1"/>
        <tr r="C21" s="3"/>
        <tr r="B13" s="3"/>
        <tr r="K45" s="3"/>
        <tr r="K45" s="3"/>
        <tr r="K45" s="3"/>
        <tr r="B45" s="3"/>
        <tr r="C21" s="8"/>
        <tr r="S11" s="9"/>
        <tr r="S11" s="9"/>
        <tr r="S11" s="9"/>
        <tr r="C11" s="9"/>
        <tr r="B41" s="9"/>
        <tr r="B44" s="9"/>
        <tr r="C26" s="10"/>
        <tr r="B23" s="1"/>
        <tr r="H43" s="10"/>
        <tr r="H43" s="10"/>
        <tr r="H43" s="10"/>
        <tr r="N19" s="8"/>
        <tr r="N19" s="8"/>
        <tr r="N19" s="8"/>
        <tr r="E40" s="10"/>
        <tr r="E40" s="10"/>
        <tr r="E40" s="10"/>
        <tr r="N46" s="10"/>
        <tr r="N46" s="10"/>
        <tr r="N46" s="10"/>
        <tr r="H43" s="9"/>
        <tr r="H43" s="9"/>
        <tr r="H43" s="9"/>
        <tr r="T10" s="9"/>
        <tr r="T10" s="9"/>
        <tr r="T10" s="9"/>
        <tr r="N26" s="8"/>
        <tr r="N26" s="8"/>
        <tr r="N26" s="8"/>
        <tr r="T17" s="9"/>
        <tr r="T17" s="9"/>
        <tr r="T17" s="9"/>
        <tr r="K27" s="9"/>
        <tr r="K27" s="9"/>
        <tr r="K27" s="9"/>
        <tr r="N15" s="10"/>
        <tr r="N15" s="10"/>
        <tr r="N15" s="10"/>
        <tr r="E24" s="10"/>
        <tr r="E24" s="10"/>
        <tr r="E24" s="10"/>
        <tr r="N36" s="10"/>
        <tr r="N36" s="10"/>
        <tr r="N36" s="10"/>
        <tr r="Q47" s="8"/>
        <tr r="Q47" s="8"/>
        <tr r="Q47" s="8"/>
        <tr r="Q28" s="9"/>
        <tr r="Q28" s="9"/>
        <tr r="Q28" s="9"/>
        <tr r="T46" s="9"/>
        <tr r="T46" s="9"/>
        <tr r="T46" s="9"/>
        <tr r="N8" s="10"/>
        <tr r="N8" s="10"/>
        <tr r="N8" s="10"/>
        <tr r="K40" s="8"/>
        <tr r="K40" s="8"/>
        <tr r="K40" s="8"/>
        <tr r="K32" s="9"/>
        <tr r="K32" s="9"/>
        <tr r="K32" s="9"/>
        <tr r="H47" s="8"/>
        <tr r="H47" s="8"/>
        <tr r="H47" s="8"/>
        <tr r="K14" s="3"/>
        <tr r="K14" s="3"/>
        <tr r="K14" s="3"/>
        <tr r="K44" s="3"/>
        <tr r="K44" s="3"/>
        <tr r="K44" s="3"/>
        <tr r="Q30" s="8"/>
        <tr r="Q30" s="8"/>
        <tr r="Q30" s="8"/>
        <tr r="H46" s="10"/>
        <tr r="H46" s="10"/>
        <tr r="H46" s="10"/>
        <tr r="H63" s="1"/>
        <tr r="H63" s="1"/>
        <tr r="H63" s="1"/>
        <tr r="E29" s="9"/>
        <tr r="E29" s="9"/>
        <tr r="E29" s="9"/>
        <tr r="B70" s="1"/>
        <tr r="B54" s="1"/>
        <tr r="C46" s="3"/>
        <tr r="B20" s="3"/>
        <tr r="B26" s="10"/>
        <tr r="E43" s="10"/>
        <tr r="E43" s="10"/>
        <tr r="E43" s="10"/>
        <tr r="N32" s="10"/>
        <tr r="N32" s="10"/>
        <tr r="N32" s="10"/>
        <tr r="E37" s="10"/>
        <tr r="E37" s="10"/>
        <tr r="E37" s="10"/>
        <tr r="C12" s="1"/>
        <tr r="T14" s="9"/>
        <tr r="T14" s="9"/>
        <tr r="T14" s="9"/>
        <tr r="H29" s="10"/>
        <tr r="H29" s="10"/>
        <tr r="H29" s="10"/>
        <tr r="T20" s="9"/>
        <tr r="T20" s="9"/>
        <tr r="T20" s="9"/>
        <tr r="K43" s="10"/>
        <tr r="K43" s="10"/>
        <tr r="K43" s="10"/>
        <tr r="E38" s="10"/>
        <tr r="E38" s="10"/>
        <tr r="E38" s="10"/>
        <tr r="N25" s="9"/>
        <tr r="N25" s="9"/>
        <tr r="N25" s="9"/>
        <tr r="T30" s="9"/>
        <tr r="T30" s="9"/>
        <tr r="T30" s="9"/>
        <tr r="K33" s="9"/>
        <tr r="K33" s="9"/>
        <tr r="K33" s="9"/>
        <tr r="K47" s="9"/>
        <tr r="K47" s="9"/>
        <tr r="K47" s="9"/>
        <tr r="K29" s="8"/>
        <tr r="K29" s="8"/>
        <tr r="K29" s="8"/>
        <tr r="N45" s="9"/>
        <tr r="N45" s="9"/>
        <tr r="N45" s="9"/>
        <tr r="I52" s="1"/>
        <tr r="I52" s="1"/>
        <tr r="I52" s="1"/>
        <tr r="K23" s="10"/>
        <tr r="K23" s="10"/>
        <tr r="K23" s="10"/>
        <tr r="K15" s="10"/>
        <tr r="K15" s="10"/>
        <tr r="K15" s="10"/>
        <tr r="H47" s="10"/>
        <tr r="H47" s="10"/>
        <tr r="H47" s="10"/>
        <tr r="I45" s="1"/>
        <tr r="I45" s="1"/>
        <tr r="I45" s="1"/>
        <tr r="C7" s="1"/>
        <tr r="Q9" s="8"/>
        <tr r="Q9" s="8"/>
        <tr r="Q9" s="8"/>
        <tr r="N43" s="10"/>
        <tr r="N43" s="10"/>
        <tr r="N43" s="10"/>
        <tr r="H38" s="10"/>
        <tr r="H38" s="10"/>
        <tr r="H38" s="10"/>
        <tr r="T27" s="9"/>
        <tr r="T27" s="9"/>
        <tr r="T27" s="9"/>
        <tr r="N30" s="9"/>
        <tr r="N30" s="9"/>
        <tr r="N30" s="9"/>
        <tr r="Q11" s="8"/>
        <tr r="Q11" s="8"/>
        <tr r="Q11" s="8"/>
        <tr r="Q8" s="8"/>
        <tr r="Q8" s="8"/>
        <tr r="Q8" s="8"/>
        <tr r="N37" s="8"/>
        <tr r="N37" s="8"/>
        <tr r="N37" s="8"/>
        <tr r="H30" s="8"/>
        <tr r="H30" s="8"/>
        <tr r="H30" s="8"/>
        <tr r="H58" s="1"/>
        <tr r="H58" s="1"/>
        <tr r="H58" s="1"/>
        <tr r="Q43" s="9"/>
        <tr r="Q43" s="9"/>
        <tr r="Q43" s="9"/>
        <tr r="K31" s="10"/>
        <tr r="K31" s="10"/>
        <tr r="K31" s="10"/>
        <tr r="E36" s="10"/>
        <tr r="E36" s="10"/>
        <tr r="E36" s="10"/>
        <tr r="N35" s="8"/>
        <tr r="N35" s="8"/>
        <tr r="N35" s="8"/>
        <tr r="K22" s="10"/>
        <tr r="K22" s="10"/>
        <tr r="K22" s="10"/>
        <tr r="E32" s="10"/>
        <tr r="E32" s="10"/>
        <tr r="E32" s="10"/>
        <tr r="K24" s="8"/>
        <tr r="K24" s="8"/>
        <tr r="K24" s="8"/>
        <tr r="H46" s="9"/>
        <tr r="H46" s="9"/>
        <tr r="H46" s="9"/>
        <tr r="H34" s="8"/>
        <tr r="H34" s="8"/>
        <tr r="H34" s="8"/>
        <tr r="H45" s="8"/>
        <tr r="H45" s="8"/>
        <tr r="H45" s="8"/>
        <tr r="E35" s="9"/>
        <tr r="E35" s="9"/>
        <tr r="E35" s="9"/>
        <tr r="Q50" s="8"/>
        <tr r="Q50" s="8"/>
        <tr r="Q50" s="8"/>
        <tr r="H28" s="10"/>
        <tr r="H28" s="10"/>
        <tr r="H28" s="10"/>
        <tr r="D41" s="1"/>
        <tr r="D41" s="1"/>
        <tr r="E50" s="9"/>
        <tr r="E50" s="9"/>
        <tr r="E50" s="9"/>
        <tr r="K23" s="3"/>
        <tr r="K23" s="3"/>
        <tr r="K23" s="3"/>
        <tr r="Q22" s="8"/>
        <tr r="Q22" s="8"/>
        <tr r="Q22" s="8"/>
        <tr r="Q16" s="8"/>
        <tr r="Q16" s="8"/>
        <tr r="Q16" s="8"/>
        <tr r="K42" s="3"/>
        <tr r="K42" s="3"/>
        <tr r="K42" s="3"/>
        <tr r="K40" s="3"/>
        <tr r="K40" s="3"/>
        <tr r="K40" s="3"/>
        <tr r="D32" s="1"/>
        <tr r="D32" s="1"/>
        <tr r="E24" s="1"/>
        <tr r="E24" s="1"/>
        <tr r="E24" s="1"/>
        <tr r="C5" s="1"/>
        <tr r="D57" s="1"/>
        <tr r="C39" s="1"/>
        <tr r="C39" s="1"/>
        <tr r="C31" s="1"/>
        <tr r="C13" s="3"/>
        <tr r="C20" s="3"/>
        <tr r="C23" s="3"/>
        <tr r="B12" s="3"/>
        <tr r="B28" s="3"/>
        <tr r="B44" s="3"/>
        <tr r="C34" s="8"/>
        <tr r="C17" s="8"/>
        <tr r="N9" s="8"/>
        <tr r="N9" s="8"/>
        <tr r="N9" s="8"/>
        <tr r="B9" s="8"/>
        <tr r="B41" s="8"/>
        <tr r="S3" s="9"/>
        <tr r="B37" s="9"/>
        <tr r="B28" s="9"/>
        <tr r="C10" s="10"/>
        <tr r="B10" s="10"/>
        <tr r="B42" s="10"/>
        <tr r="H62" s="1"/>
        <tr r="H62" s="1"/>
        <tr r="H62" s="1"/>
        <tr r="B62" s="1"/>
        <tr r="C15" s="8"/>
        <tr r="C32" s="8"/>
        <tr r="B10" s="8"/>
        <tr r="B18" s="8"/>
        <tr r="K26" s="8"/>
        <tr r="K26" s="8"/>
        <tr r="K26" s="8"/>
        <tr r="B26" s="8"/>
        <tr r="B34" s="8"/>
        <tr r="B42" s="8"/>
        <tr r="C14" s="9"/>
        <tr r="C19" s="9"/>
        <tr r="B19" s="9"/>
        <tr r="B7" s="9"/>
        <tr r="C28" s="9"/>
        <tr r="B35" s="9"/>
        <tr r="C12" s="9"/>
        <tr r="C33" s="9"/>
        <tr r="B14" s="9"/>
        <tr r="B30" s="9"/>
        <tr r="E46" s="9"/>
        <tr r="E46" s="9"/>
        <tr r="E46" s="9"/>
        <tr r="B46" s="9"/>
        <tr r="C25" s="10"/>
        <tr r="C43" s="10"/>
        <tr r="C12" s="10"/>
        <tr r="C28" s="10"/>
        <tr r="C44" s="10"/>
        <tr r="B7" s="10"/>
        <tr r="B11" s="10"/>
        <tr r="B19" s="10"/>
        <tr r="B27" s="10"/>
        <tr r="E35" s="10"/>
        <tr r="E35" s="10"/>
        <tr r="E35" s="10"/>
        <tr r="B35" s="10"/>
        <tr r="B43" s="10"/>
        <tr r="E21" s="1"/>
        <tr r="E21" s="1"/>
        <tr r="E21" s="1"/>
        <tr r="B21" s="1"/>
        <tr r="B37" s="1"/>
        <tr r="B47" s="1"/>
        <tr r="B59" s="1"/>
        <tr r="E29" s="10"/>
        <tr r="E29" s="10"/>
        <tr r="E29" s="10"/>
        <tr r="N46" s="8"/>
        <tr r="N46" s="8"/>
        <tr r="N46" s="8"/>
        <tr r="N37" s="10"/>
        <tr r="N37" s="10"/>
        <tr r="N37" s="10"/>
        <tr r="N23" s="10"/>
        <tr r="N23" s="10"/>
        <tr r="N23" s="10"/>
        <tr r="E9" s="10"/>
        <tr r="E9" s="10"/>
        <tr r="E9" s="10"/>
        <tr r="K40" s="10"/>
        <tr r="K40" s="10"/>
        <tr r="K40" s="10"/>
        <tr r="E8" s="10"/>
        <tr r="E8" s="10"/>
        <tr r="E8" s="10"/>
        <tr r="K20" s="10"/>
        <tr r="K20" s="10"/>
        <tr r="K20" s="10"/>
        <tr r="K50" s="10"/>
        <tr r="K50" s="10"/>
        <tr r="K50" s="10"/>
        <tr r="N30" s="8"/>
        <tr r="N30" s="8"/>
        <tr r="N30" s="8"/>
        <tr r="K36" s="9"/>
        <tr r="K36" s="9"/>
        <tr r="K36" s="9"/>
        <tr r="K38" s="9"/>
        <tr r="K38" s="9"/>
        <tr r="K38" s="9"/>
        <tr r="Q40" s="9"/>
        <tr r="Q40" s="9"/>
        <tr r="Q40" s="9"/>
        <tr r="H50" s="9"/>
        <tr r="H50" s="9"/>
        <tr r="H50" s="9"/>
        <tr r="K23" s="8"/>
        <tr r="K23" s="8"/>
        <tr r="K23" s="8"/>
        <tr r="K8" s="8"/>
        <tr r="K8" s="8"/>
        <tr r="K8" s="8"/>
        <tr r="G35" s="1"/>
        <tr r="G35" s="1"/>
        <tr r="E72" s="1"/>
        <tr r="E72" s="1"/>
        <tr r="K34" s="3"/>
        <tr r="K34" s="3"/>
        <tr r="K34" s="3"/>
        <tr r="K24" s="3"/>
        <tr r="K24" s="3"/>
        <tr r="K24" s="3"/>
        <tr r="E45" s="9"/>
        <tr r="E45" s="9"/>
        <tr r="E45" s="9"/>
        <tr r="K19" s="3"/>
        <tr r="K19" s="3"/>
        <tr r="K19" s="3"/>
        <tr r="N38" s="10"/>
        <tr r="N38" s="10"/>
        <tr r="N38" s="10"/>
        <tr r="Q25" s="9"/>
        <tr r="Q25" s="9"/>
        <tr r="Q25" s="9"/>
        <tr r="N34" s="9"/>
        <tr r="N34" s="9"/>
        <tr r="N34" s="9"/>
        <tr r="K12" s="8"/>
        <tr r="K12" s="8"/>
        <tr r="K12" s="8"/>
        <tr r="H41" s="10"/>
        <tr r="H41" s="10"/>
        <tr r="H41" s="10"/>
        <tr r="K46" s="10"/>
        <tr r="K46" s="10"/>
        <tr r="K46" s="10"/>
        <tr r="K16" s="10"/>
        <tr r="K16" s="10"/>
        <tr r="K16" s="10"/>
        <tr r="N20" s="10"/>
        <tr r="N20" s="10"/>
        <tr r="N20" s="10"/>
        <tr r="K26" s="9"/>
        <tr r="K26" s="9"/>
        <tr r="K26" s="9"/>
        <tr r="E31" s="10"/>
        <tr r="E31" s="10"/>
        <tr r="E31" s="10"/>
        <tr r="H23" s="10"/>
        <tr r="H23" s="10"/>
        <tr r="H23" s="10"/>
        <tr r="N30" s="10"/>
        <tr r="N30" s="10"/>
        <tr r="N30" s="10"/>
        <tr r="K40" s="9"/>
        <tr r="K40" s="9"/>
        <tr r="K40" s="9"/>
        <tr r="N38" s="9"/>
        <tr r="N38" s="9"/>
        <tr r="N38" s="9"/>
        <tr r="E47" s="9"/>
        <tr r="E47" s="9"/>
        <tr r="E47" s="9"/>
        <tr r="K14" s="8"/>
        <tr r="K14" s="8"/>
        <tr r="K14" s="8"/>
        <tr r="Q43" s="8"/>
        <tr r="Q43" s="8"/>
        <tr r="Q43" s="8"/>
        <tr r="D19" s="1"/>
        <tr r="D19" s="1"/>
        <tr r="K17" s="3"/>
        <tr r="K17" s="3"/>
        <tr r="K17" s="3"/>
        <tr r="N14" s="10"/>
        <tr r="N14" s="10"/>
        <tr r="N14" s="10"/>
        <tr r="H13" s="10"/>
        <tr r="H13" s="10"/>
        <tr r="H13" s="10"/>
        <tr r="H42" s="9"/>
        <tr r="H42" s="9"/>
        <tr r="H42" s="9"/>
        <tr r="N5" s="9"/>
        <tr r="N5" s="9"/>
        <tr r="N5" s="9"/>
        <tr r="H39" s="9"/>
        <tr r="H39" s="9"/>
        <tr r="H39" s="9"/>
        <tr r="N27" s="9"/>
        <tr r="N27" s="9"/>
        <tr r="N27" s="9"/>
        <tr r="N48" s="8"/>
        <tr r="N48" s="8"/>
        <tr r="N48" s="8"/>
        <tr r="Q14" s="8"/>
        <tr r="Q14" s="8"/>
        <tr r="Q14" s="8"/>
        <tr r="K36" s="8"/>
        <tr r="K36" s="8"/>
        <tr r="K36" s="8"/>
        <tr r="Q36" s="8"/>
        <tr r="Q36" s="8"/>
        <tr r="Q36" s="8"/>
        <tr r="D24" s="1"/>
        <tr r="D24" s="1"/>
        <tr r="C24" s="1"/>
        <tr r="C24" s="1"/>
        <tr r="N36" s="8"/>
        <tr r="N36" s="8"/>
        <tr r="N36" s="8"/>
        <tr r="K37" s="8"/>
        <tr r="K37" s="8"/>
        <tr r="K37" s="8"/>
        <tr r="N16" s="8"/>
        <tr r="N16" s="8"/>
        <tr r="N16" s="8"/>
        <tr r="E25" s="1"/>
        <tr r="E25" s="1"/>
        <tr r="E25" s="1"/>
        <tr r="Q27" s="9"/>
        <tr r="Q27" s="9"/>
        <tr r="Q27" s="9"/>
        <tr r="K35" s="8"/>
        <tr r="K35" s="8"/>
        <tr r="K35" s="8"/>
        <tr r="H24" s="10"/>
        <tr r="H24" s="10"/>
        <tr r="H24" s="10"/>
        <tr r="K25" s="3"/>
        <tr r="K25" s="3"/>
        <tr r="K25" s="3"/>
        <tr r="F33" s="1"/>
        <tr r="F33" s="1"/>
        <tr r="G31" s="1"/>
        <tr r="B75" s="1"/>
        <tr r="E12" s="1"/>
        <tr r="E12" s="1"/>
        <tr r="B12" s="1"/>
        <tr r="D69" s="1"/>
        <tr r="B31" s="1"/>
        <tr r="B5" s="3"/>
        <tr r="C28" s="3"/>
        <tr r="B50" s="3"/>
        <tr r="C32" s="3"/>
        <tr r="C12" s="3"/>
        <tr r="C33" s="3"/>
        <tr r="B8" s="3"/>
        <tr r="B16" s="3"/>
        <tr r="B24" s="3"/>
        <tr r="B32" s="3"/>
        <tr r="B40" s="3"/>
        <tr r="P3" s="8"/>
        <tr r="C18" s="8"/>
        <tr r="B7" s="8"/>
        <tr r="C43" s="8"/>
        <tr r="C33" s="8"/>
        <tr r="C12" s="8"/>
        <tr r="C44" s="8"/>
        <tr r="K13" s="8"/>
        <tr r="K13" s="8"/>
        <tr r="K13" s="8"/>
        <tr r="B13" s="8"/>
        <tr r="B21" s="8"/>
        <tr r="B29" s="8"/>
        <tr r="B37" s="8"/>
        <tr r="B45" s="8"/>
        <tr r="B6" s="9"/>
        <tr r="M3" s="9"/>
        <tr r="P3" s="9"/>
        <tr r="B13" s="9"/>
        <tr r="C40" s="9"/>
        <tr r="C30" s="9"/>
        <tr r="C21" s="9"/>
        <tr r="C23" s="9"/>
        <tr r="C39" s="9"/>
        <tr r="B20" s="9"/>
        <tr r="B36" s="9"/>
        <tr r="C21" s="10"/>
        <tr r="C15" s="10"/>
        <tr r="G3" s="10"/>
        <tr r="C18" s="10"/>
        <tr r="C34" s="10"/>
        <tr r="C37" s="10"/>
        <tr r="B50" s="10"/>
        <tr r="B14" s="10"/>
        <tr r="B22" s="10"/>
        <tr r="B30" s="10"/>
        <tr r="K38" s="10"/>
        <tr r="K38" s="10"/>
        <tr r="K38" s="10"/>
        <tr r="B38" s="10"/>
        <tr r="B46" s="10"/>
        <tr r="C22" s="1"/>
        <tr r="C22" s="1"/>
        <tr r="B22" s="1"/>
        <tr r="B35" s="1"/>
        <tr r="B48" s="1"/>
        <tr r="B61" s="1"/>
        <tr r="N6" s="10"/>
        <tr r="N6" s="10"/>
        <tr r="N6" s="10"/>
        <tr r="E19" s="1"/>
        <tr r="E19" s="1"/>
        <tr r="E19" s="1"/>
        <tr r="E13" s="10"/>
        <tr r="E13" s="10"/>
        <tr r="E13" s="10"/>
        <tr r="K9" s="10"/>
        <tr r="K9" s="10"/>
        <tr r="K9" s="10"/>
        <tr r="N40" s="10"/>
        <tr r="N40" s="10"/>
        <tr r="N40" s="10"/>
        <tr r="N48" s="10"/>
        <tr r="N48" s="10"/>
        <tr r="N48" s="10"/>
        <tr r="E34" s="9"/>
        <tr r="E34" s="9"/>
        <tr r="E34" s="9"/>
        <tr r="H38" s="9"/>
        <tr r="H38" s="9"/>
        <tr r="H38" s="9"/>
        <tr r="E42" s="9"/>
        <tr r="E42" s="9"/>
        <tr r="E42" s="9"/>
        <tr r="K5" s="8"/>
        <tr r="K5" s="8"/>
        <tr r="K5" s="8"/>
        <tr r="K39" s="8"/>
        <tr r="K39" s="8"/>
        <tr r="K39" s="8"/>
        <tr r="E28" s="1"/>
        <tr r="E28" s="1"/>
        <tr r="E28" s="1"/>
        <tr r="K42" s="9"/>
        <tr r="K42" s="9"/>
        <tr r="K42" s="9"/>
        <tr r="H29" s="9"/>
        <tr r="H29" s="9"/>
        <tr r="H29" s="9"/>
        <tr r="N16" s="10"/>
        <tr r="N16" s="10"/>
        <tr r="N16" s="10"/>
        <tr r="K50" s="9"/>
        <tr r="K50" s="9"/>
        <tr r="K50" s="9"/>
        <tr r="H32" s="9"/>
        <tr r="H32" s="9"/>
        <tr r="H32" s="9"/>
        <tr r="K30" s="8"/>
        <tr r="K30" s="8"/>
        <tr r="K30" s="8"/>
        <tr r="H40" s="8"/>
        <tr r="H40" s="8"/>
        <tr r="H40" s="8"/>
        <tr r="K41" s="3"/>
        <tr r="K41" s="3"/>
        <tr r="K41" s="3"/>
        <tr r="K5" s="10"/>
        <tr r="K5" s="10"/>
        <tr r="K5" s="10"/>
        <tr r="H27" s="9"/>
        <tr r="H27" s="9"/>
        <tr r="H27" s="9"/>
        <tr r="N31" s="10"/>
        <tr r="N31" s="10"/>
        <tr r="N31" s="10"/>
        <tr r="K11" s="8"/>
        <tr r="K11" s="8"/>
        <tr r="K11" s="8"/>
        <tr r="N50" s="8"/>
        <tr r="N50" s="8"/>
        <tr r="N50" s="8"/>
        <tr r="N47" s="8"/>
        <tr r="N47" s="8"/>
        <tr r="N47" s="8"/>
        <tr r="K47" s="10"/>
        <tr r="K47" s="10"/>
        <tr r="K47" s="10"/>
        <tr r="E25" s="9"/>
        <tr r="E25" s="9"/>
        <tr r="E25" s="9"/>
        <tr r="E27" s="9"/>
        <tr r="E27" s="9"/>
        <tr r="E27" s="9"/>
        <tr r="K48" s="8"/>
        <tr r="K48" s="8"/>
        <tr r="K48" s="8"/>
        <tr r="H45" s="9"/>
        <tr r="H45" s="9"/>
        <tr r="H45" s="9"/>
        <tr r="K35" s="3"/>
        <tr r="K35" s="3"/>
        <tr r="K35" s="3"/>
        <tr r="K22" s="3"/>
        <tr r="K22" s="3"/>
        <tr r="K22" s="3"/>
        <tr r="C57" s="1"/>
        <tr r="C18" s="1"/>
        <tr r="B18" s="1"/>
        <tr r="E6" s="1"/>
        <tr r="E6" s="1"/>
        <tr r="B6" s="1"/>
        <tr r="F31" s="1"/>
        <tr r="C6" s="3"/>
        <tr r="C31" s="3"/>
        <tr r="C9" s="3"/>
        <tr r="C37" s="3"/>
        <tr r="C16" s="3"/>
        <tr r="C38" s="3"/>
        <tr r="B9" s="3"/>
        <tr r="B17" s="3"/>
        <tr r="B25" s="3"/>
        <tr r="B33" s="3"/>
        <tr r="B41" s="3"/>
        <tr r="B6" s="8"/>
        <tr r="C22" s="8"/>
        <tr r="C11" s="8"/>
        <tr r="J3" s="8"/>
        <tr r="C37" s="8"/>
        <tr r="C16" s="8"/>
        <tr r="B50" s="8"/>
        <tr r="B14" s="8"/>
        <tr r="B22" s="8"/>
        <tr r="B30" s="8"/>
        <tr r="B38" s="8"/>
        <tr r="B46" s="8"/>
        <tr r="B5" s="9"/>
        <tr r="B10" s="9"/>
        <tr r="C8" s="9"/>
        <tr r="C15" s="9"/>
        <tr r="C44" s="9"/>
        <tr r="C42" s="9"/>
        <tr r="B25" s="9"/>
        <tr r="C25" s="9"/>
        <tr r="C41" s="9"/>
        <tr r="B22" s="9"/>
        <tr r="B38" s="9"/>
        <tr r="M3" s="10"/>
        <tr r="C23" s="10"/>
        <tr r="B5" s="10"/>
        <tr r="C20" s="10"/>
        <tr r="C36" s="10"/>
        <tr r="C41" s="10"/>
        <tr r="B48" s="10"/>
        <tr r="B15" s="10"/>
        <tr r="B23" s="10"/>
        <tr r="B31" s="10"/>
        <tr r="B39" s="10"/>
        <tr r="B47" s="10"/>
        <tr r="B26" s="1"/>
        <tr r="B39" s="1"/>
        <tr r="B52" s="1"/>
        <tr r="B65" s="1"/>
        <tr r="K30" s="3"/>
        <tr r="K30" s="3"/>
        <tr r="K30" s="3"/>
        <tr r="E45" s="10"/>
        <tr r="E45" s="10"/>
        <tr r="E45" s="10"/>
        <tr r="H47" s="9"/>
        <tr r="H47" s="9"/>
        <tr r="H47" s="9"/>
        <tr r="K43" s="9"/>
        <tr r="K43" s="9"/>
        <tr r="K43" s="9"/>
        <tr r="H34" s="9"/>
        <tr r="H34" s="9"/>
        <tr r="H34" s="9"/>
        <tr r="K34" s="9"/>
        <tr r="K34" s="9"/>
        <tr r="K34" s="9"/>
        <tr r="H35" s="8"/>
        <tr r="H35" s="8"/>
        <tr r="H35" s="8"/>
        <tr r="K6" s="10"/>
        <tr r="K6" s="10"/>
        <tr r="K6" s="10"/>
        <tr r="N20" s="8"/>
        <tr r="N20" s="8"/>
        <tr r="N20" s="8"/>
        <tr r="K47" s="3"/>
        <tr r="K47" s="3"/>
        <tr r="K47" s="3"/>
        <tr r="N5" s="8"/>
        <tr r="N5" s="8"/>
        <tr r="N5" s="8"/>
        <tr r="E73" s="1"/>
        <tr r="E73" s="1"/>
        <tr r="E43" s="9"/>
        <tr r="E43" s="9"/>
        <tr r="E43" s="9"/>
        <tr r="E11" s="1"/>
        <tr r="E11" s="1"/>
        <tr r="B11" s="1"/>
        <tr r="G57" s="1"/>
        <tr r="B72" s="1"/>
        <tr r="D31" s="1"/>
        <tr r="E9" s="1"/>
        <tr r="E9" s="1"/>
        <tr r="B9" s="1"/>
        <tr r="H44" s="1"/>
        <tr r="F44" s="1"/>
        <tr r="E10" s="1"/>
        <tr r="E10" s="1"/>
        <tr r="B10" s="1"/>
        <tr r="E5" s="1"/>
        <tr r="B41" s="1"/>
        <tr r="F57" s="1"/>
        <tr r="C7" s="3"/>
        <tr r="C18" s="3"/>
        <tr r="C34" s="3"/>
        <tr r="C42" s="3"/>
        <tr r="C14" s="3"/>
        <tr r="C24" s="3"/>
        <tr r="C40" s="3"/>
        <tr r="C8" s="3"/>
        <tr r="C19" s="3"/>
        <tr r="C27" s="3"/>
        <tr r="C41" s="3"/>
        <tr r="B6" s="3"/>
        <tr r="K10" s="3"/>
        <tr r="K10" s="3"/>
        <tr r="K10" s="3"/>
        <tr r="B10" s="3"/>
        <tr r="B14" s="3"/>
        <tr r="B18" s="3"/>
        <tr r="B22" s="3"/>
        <tr r="B26" s="3"/>
        <tr r="B30" s="3"/>
        <tr r="B34" s="3"/>
        <tr r="B38" s="3"/>
        <tr r="B42" s="3"/>
        <tr r="B46" s="3"/>
        <tr r="H39" s="8"/>
        <tr r="H39" s="8"/>
        <tr r="H39" s="8"/>
        <tr r="G3" s="8"/>
        <tr r="C10" s="8"/>
        <tr r="C26" s="8"/>
        <tr r="C42" s="8"/>
        <tr r="C19" s="8"/>
        <tr r="C35" s="8"/>
        <tr r="C9" s="8"/>
        <tr r="C25" s="8"/>
        <tr r="C41" s="8"/>
        <tr r="M3" s="8"/>
        <tr r="C20" s="8"/>
        <tr r="C36" s="8"/>
        <tr r="B48" s="8"/>
        <tr r="B11" s="8"/>
        <tr r="B15" s="8"/>
        <tr r="B19" s="8"/>
        <tr r="B23" s="8"/>
        <tr r="B27" s="8"/>
        <tr r="B31" s="8"/>
        <tr r="B35" s="8"/>
        <tr r="B39" s="8"/>
        <tr r="B43" s="8"/>
        <tr r="B47" s="8"/>
        <tr r="C17" s="9"/>
        <tr r="B8" s="9"/>
        <tr r="B21" s="9"/>
        <tr r="C22" s="9"/>
        <tr r="C34" s="9"/>
        <tr r="C10" s="9"/>
        <tr r="B9" s="9"/>
        <tr r="B17" s="9"/>
        <tr r="C32" s="9"/>
        <tr r="B23" s="9"/>
        <tr r="B39" s="9"/>
        <tr r="C46" s="9"/>
        <tr r="B15" s="9"/>
        <tr r="B29" s="9"/>
        <tr r="B45" s="9"/>
        <tr r="C27" s="9"/>
        <tr r="C35" s="9"/>
        <tr r="C43" s="9"/>
        <tr r="B16" s="9"/>
        <tr r="B24" s="9"/>
        <tr r="B32" s="9"/>
        <tr r="B40" s="9"/>
        <tr r="B50" s="9"/>
        <tr r="C19" s="10"/>
        <tr r="C29" s="10"/>
        <tr r="C31" s="10"/>
        <tr r="B6" s="10"/>
        <tr r="C6" s="10"/>
        <tr r="C14" s="10"/>
        <tr r="C22" s="10"/>
        <tr r="C30" s="10"/>
        <tr r="C38" s="10"/>
        <tr r="C46" s="10"/>
        <tr r="C45" s="10"/>
        <tr r="K24" s="10"/>
        <tr r="K24" s="10"/>
        <tr r="K24" s="10"/>
        <tr r="J3" s="10"/>
        <tr r="B8" s="10"/>
        <tr r="B12" s="10"/>
        <tr r="B16" s="10"/>
        <tr r="B20" s="10"/>
        <tr r="B24" s="10"/>
        <tr r="B28" s="10"/>
        <tr r="B32" s="10"/>
        <tr r="B36" s="10"/>
        <tr r="B40" s="10"/>
        <tr r="B44" s="10"/>
        <tr r="B24" s="1"/>
        <tr r="B25" s="1"/>
        <tr r="B33" s="1"/>
        <tr r="B34" s="1"/>
        <tr r="B50" s="1"/>
        <tr r="B51" s="1"/>
        <tr r="B63" s="1"/>
        <tr r="B60" s="1"/>
        <tr r="D44" s="1"/>
        <tr r="E26" s="9"/>
        <tr r="E26" s="9"/>
        <tr r="E26" s="9"/>
        <tr r="K11" s="3"/>
        <tr r="K11" s="3"/>
        <tr r="K11" s="3"/>
        <tr r="B13" s="1"/>
        <tr r="B69" s="1"/>
        <tr r="B73" s="1"/>
        <tr r="E44" s="1"/>
        <tr r="B7" s="1"/>
        <tr r="D18" s="1"/>
        <tr r="E57" s="1"/>
        <tr r="B15" s="1"/>
        <tr r="B28" s="1"/>
        <tr r="G44" s="1"/>
        <tr r="E69" s="1"/>
        <tr r="C10" s="3"/>
        <tr r="C25" s="3"/>
        <tr r="C35" s="3"/>
        <tr r="C45" s="3"/>
        <tr r="C17" s="3"/>
        <tr r="C29" s="3"/>
        <tr r="C43" s="3"/>
        <tr r="C11" s="3"/>
        <tr r="C22" s="3"/>
        <tr r="C30" s="3"/>
        <tr r="C44" s="3"/>
        <tr r="B7" s="3"/>
        <tr r="B11" s="3"/>
        <tr r="B15" s="3"/>
        <tr r="B19" s="3"/>
        <tr r="B23" s="3"/>
        <tr r="B27" s="3"/>
        <tr r="B31" s="3"/>
        <tr r="B35" s="3"/>
        <tr r="B39" s="3"/>
        <tr r="B43" s="3"/>
        <tr r="B47" s="3"/>
        <tr r="B5" s="8"/>
        <tr r="C14" s="8"/>
        <tr r="C30" s="8"/>
        <tr r="C46" s="8"/>
        <tr r="C23" s="8"/>
        <tr r="C39" s="8"/>
        <tr r="C13" s="8"/>
        <tr r="C29" s="8"/>
        <tr r="C45" s="8"/>
        <tr r="C8" s="8"/>
        <tr r="C24" s="8"/>
        <tr r="C40" s="8"/>
        <tr r="B8" s="8"/>
        <tr r="B12" s="8"/>
        <tr r="B16" s="8"/>
        <tr r="B20" s="8"/>
        <tr r="B24" s="8"/>
        <tr r="B28" s="8"/>
        <tr r="B32" s="8"/>
        <tr r="B36" s="8"/>
        <tr r="B40" s="8"/>
        <tr r="B44" s="8"/>
        <tr r="J3" s="9"/>
        <tr r="C26" s="9"/>
        <tr r="B12" s="9"/>
        <tr r="C7" s="9"/>
        <tr r="C9" s="9"/>
        <tr r="C38" s="9"/>
        <tr r="G3" s="9"/>
        <tr r="B11" s="9"/>
        <tr r="C20" s="9"/>
        <tr r="C36" s="9"/>
        <tr r="B27" s="9"/>
        <tr r="B43" s="9"/>
        <tr r="D3" s="9"/>
        <tr r="C18" s="9"/>
        <tr r="B33" s="9"/>
        <tr r="B47" s="9"/>
        <tr r="C29" s="9"/>
        <tr r="C37" s="9"/>
        <tr r="C45" s="9"/>
        <tr r="B18" s="9"/>
        <tr r="B26" s="9"/>
        <tr r="B34" s="9"/>
        <tr r="B42" s="9"/>
        <tr r="C13" s="10"/>
        <tr r="C8" s="10"/>
        <tr r="C27" s="10"/>
        <tr r="C33" s="10"/>
        <tr r="C9" s="10"/>
        <tr r="C7" s="10"/>
        <tr r="C16" s="10"/>
        <tr r="C24" s="10"/>
        <tr r="C32" s="10"/>
        <tr r="C40" s="10"/>
        <tr r="C35" s="10"/>
        <tr r="D3" s="10"/>
        <tr r="C11" s="10"/>
        <tr r="B9" s="10"/>
        <tr r="B13" s="10"/>
        <tr r="B17" s="10"/>
        <tr r="B21" s="10"/>
        <tr r="B25" s="10"/>
        <tr r="B29" s="10"/>
        <tr r="B33" s="10"/>
        <tr r="B37" s="10"/>
        <tr r="B41" s="10"/>
        <tr r="B45" s="10"/>
        <tr r="B19" s="1"/>
        <tr r="B20" s="1"/>
        <tr r="B32" s="1"/>
        <tr r="B38" s="1"/>
        <tr r="B45" s="1"/>
        <tr r="B46" s="1"/>
        <tr r="B58" s="1"/>
        <tr r="B64" s="1"/>
        <tr r="C44" s="1"/>
        <tr r="C6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volatileDependencies" Target="volatileDependenci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Frederik Kristensen" refreshedDate="42324.560613194444" backgroundQuery="1" createdVersion="3" refreshedVersion="5" minRefreshableVersion="3" recordCount="0" tupleCache="1" supportSubquery="1" supportAdvancedDrill="1">
  <cacheSource type="external" connectionId="1"/>
  <cacheFields count="12">
    <cacheField name="[Betalingsstatus].[Betalingsstatus].[Betalingsstatus]" caption="Betalingsstatus" numFmtId="0" hierarchy="62" level="1">
      <sharedItems count="1">
        <s v="[Betalingsstatus].[Betalingsstatus].&amp;[Betalende medlem]" c="Betalende medlem"/>
      </sharedItems>
    </cacheField>
    <cacheField name="[Measures].[MeasuresLevel]" caption="MeasuresLevel" numFmtId="0" hierarchy="156">
      <sharedItems count="4">
        <s v="[Measures].[Medlemstal]" c="Medlemstal"/>
        <s v="[Measures].[Fuldtidsledige]" c="Fuldtidsledige"/>
        <s v="[Measures].[Fuldtidsledighed]" c="Fuldtidsledighed"/>
        <s v="[Measures].[Ledighedsmulige]" c="Ledighedsmulige"/>
      </sharedItems>
    </cacheField>
    <cacheField name="[Kandidatalder].[Kandidatalder Gruppe Niveau1].[Kandidatalder Gruppe Niveau1]" caption="Kandidatalder Gruppe Niveau1" numFmtId="0" hierarchy="145" level="1">
      <sharedItems count="6">
        <s v="[Kandidatalder].[Kandidatalder Gruppe Niveau1].&amp;[&lt; 1 år]" c="&lt; 1 år"/>
        <s v="[Kandidatalder].[Kandidatalder Gruppe Niveau1].&amp;[1 år]" c="1 år"/>
        <s v="[Kandidatalder].[Kandidatalder Gruppe Niveau1].&amp;[15- år]" c="15- år"/>
        <s v="[Kandidatalder].[Kandidatalder Gruppe Niveau1].&amp;[10-14 år]" c="10-14 år"/>
        <s v="[Kandidatalder].[Kandidatalder Gruppe Niveau1].&amp;[5-9 år]" c="5-9 år"/>
        <s v="[Kandidatalder].[Kandidatalder Gruppe Niveau1].&amp;[2-4 år]" c="2-4 år"/>
      </sharedItems>
    </cacheField>
    <cacheField name="[Uddannelse].[IDA Gruppe].[IDA Gruppe]" caption="IDA Gruppe" numFmtId="0" hierarchy="268" level="1">
      <sharedItems count="8">
        <s v="[Uddannelse].[IDA Gruppe].&amp;[Phd]" c="Phd"/>
        <s v="[Uddannelse].[IDA Gruppe].&amp;[Diplomingeniør]" c="Diplomingeniør"/>
        <s v="[Uddannelse].[IDA Gruppe].&amp;[Cand.it]" c="Cand.it"/>
        <s v="[Uddannelse].[IDA Gruppe].&amp;[Teknikumingeniør]" c="Teknikumingeniør"/>
        <s v="[Uddannelse].[IDA Gruppe].&amp;[Akademiingeniør]" c="Akademiingeniør"/>
        <s v="[Uddannelse].[IDA Gruppe].&amp;[Civilingeniører]" c="Civilingeniører"/>
        <s v="[Uddannelse].[IDA Gruppe].&amp;[Bachelorer]" c="Bachelorer"/>
        <s v="[Uddannelse].[IDA Gruppe].&amp;[Cand.scient]" c="Cand.scient"/>
      </sharedItems>
    </cacheField>
    <cacheField name="[Uddannelse].[IDA Gruppe Niveau1].[IDA Gruppe Niveau1]" caption="IDA Gruppe Niveau1" numFmtId="0" hierarchy="269" level="1">
      <sharedItems count="1">
        <s v="[Uddannelse].[IDA Gruppe Niveau1].&amp;[Ingeniører]" c="Ingeniører"/>
      </sharedItems>
    </cacheField>
    <cacheField name="[Uddannelsesretning].[IDA Gruppe].[IDA Gruppe]" caption="IDA Gruppe" numFmtId="0" hierarchy="272" level="1">
      <sharedItems count="9">
        <s v="[Uddannelsesretning].[IDA Gruppe].&amp;[Kemi]" c="Kemi"/>
        <s v="[Uddannelsesretning].[IDA Gruppe].&amp;[Øvrige retninger/uoplyste]" c="Øvrige retninger/uoplyste"/>
        <s v="[Uddannelsesretning].[IDA Gruppe].&amp;[Anlæg]" c="Anlæg"/>
        <s v="[Uddannelsesretning].[IDA Gruppe].&amp;[Elektronik-IT]" c="Elektronik-IT"/>
        <s v="[Uddannelsesretning].[IDA Gruppe].&amp;[Nye retninger]" c="Nye retninger"/>
        <s v="[Uddannelsesretning].[IDA Gruppe].&amp;[Bygning]" c="Bygning"/>
        <s v="[Uddannelsesretning].[IDA Gruppe].&amp;[Produktion]" c="Produktion"/>
        <s v="[Uddannelsesretning].[IDA Gruppe].&amp;[Teknisk ledelse]" c="Teknisk ledelse"/>
        <s v="[Uddannelsesretning].[IDA Gruppe].&amp;[Maskin]" c="Maskin"/>
      </sharedItems>
    </cacheField>
    <cacheField name="[Kommune].[Region].[Region]" caption="Region" numFmtId="0" hierarchy="152" level="1">
      <sharedItems count="5">
        <s v="[Kommune].[Region].&amp;[Region Syddanmark]" c="Region Syddanmark"/>
        <s v="[Kommune].[Region].&amp;[Region Nordjylland]" c="Region Nordjylland"/>
        <s v="[Kommune].[Region].&amp;[Region Hovedstaden]" c="Region Hovedstaden"/>
        <s v="[Kommune].[Region].&amp;[Region Sjælland]" c="Region Sjælland"/>
        <s v="[Kommune].[Region].&amp;[Region Midtjylland]" c="Region Midtjylland"/>
      </sharedItems>
    </cacheField>
    <cacheField name="[Uddannelsesretning].[IDA Gruppe Cand Scient].[IDA Gruppe Cand Scient]" caption="IDA Gruppe Cand Scient" numFmtId="0" hierarchy="273" level="1">
      <sharedItems count="5">
        <s v="[Uddannelsesretning].[IDA Gruppe Cand Scient].&amp;[Medicin mv.]" c="Medicin mv."/>
        <s v="[Uddannelsesretning].[IDA Gruppe Cand Scient].&amp;[Øvrige retninger/uoplyste]" c="Øvrige retninger/uoplyste"/>
        <s v="[Uddannelsesretning].[IDA Gruppe Cand Scient].&amp;[Geo-bio]" c="Geo-bio"/>
        <s v="[Uddannelsesretning].[IDA Gruppe Cand Scient].&amp;[Data og IT]" c="Data og IT"/>
        <s v="[Uddannelsesretning].[IDA Gruppe Cand Scient].&amp;[Matematik-Fysik-Kemi]" c="Matematik-Fysik-Kemi"/>
      </sharedItems>
    </cacheField>
    <cacheField name="[Alder].[Aldersgruppe 10 års interval].[Aldersgruppe 10 års interval]" caption="Aldersgruppe 10 års interval" numFmtId="0" hierarchy="31" level="1">
      <sharedItems count="5">
        <s v="[Alder].[Aldersgruppe 10 års interval].&amp;[50-59 år]" c="50-59 år"/>
        <s v="[Alder].[Aldersgruppe 10 års interval].&amp;[20-29 år]" c="20-29 år"/>
        <s v="[Alder].[Aldersgruppe 10 års interval].&amp;[40-49 år]" c="40-49 år"/>
        <s v="[Alder].[Aldersgruppe 10 års interval].&amp;[30-39 år]" c="30-39 år"/>
        <s v="[Alder].[Aldersgruppe 10 års interval].&amp;[&gt; 59 år]" c="&gt; 59 år"/>
      </sharedItems>
    </cacheField>
    <cacheField name="[Medlem].[Køn].[Køn]" caption="Køn" numFmtId="0" hierarchy="195" level="1">
      <sharedItems count="2">
        <s v="[Medlem].[Køn].&amp;[Mand]" c="Mand"/>
        <s v="[Medlem].[Køn].&amp;[Kvinde]" c="Kvinde"/>
      </sharedItems>
    </cacheField>
    <cacheField name="[Dimittenddato].[Sommerdimittend].[Sommerdimittend]" caption="Sommerdimittend" numFmtId="0" hierarchy="120" level="1">
      <sharedItems count="1">
        <s v="[Dimittenddato].[Sommerdimittend].&amp;[1]" c="1"/>
      </sharedItems>
    </cacheField>
    <cacheField name="[Rapporteringsmåned].[Rapporteringsmåned].[Rapporteringsmåned]" caption="Rapporteringsmåned" numFmtId="0" hierarchy="218" level="1">
      <sharedItems count="3">
        <s v="[Rapporteringsmåned].[Rapporteringsmåned].&amp;[Sep 2015]" c="Sep 2015"/>
        <s v="[Rapporteringsmåned].[Rapporteringsmåned].&amp;[Okt 2015]" c="Okt 2015"/>
        <s v="[Rapporteringsmåned].[Rapporteringsmåned].&amp;[Nov 2015]" c="Nov 2015"/>
      </sharedItems>
    </cacheField>
  </cacheFields>
  <cacheHierarchies count="1148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2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2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2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2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2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2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2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2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2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2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2" unbalanced="0"/>
    <cacheHierarchy uniqueName="[Afslutningsdato].[Dato]" caption="Dato" attribute="1" defaultMemberUniqueName="[Afslutningsdato].[Dato].[All]" allUniqueName="[Afslutningsdato].[Dato].[All]" dimensionUniqueName="[Afslutningsdato]" displayFolder="" count="2" unbalanced="0"/>
    <cacheHierarchy uniqueName="[Afslutningsdato].[Igår]" caption="Igår" attribute="1" defaultMemberUniqueName="[Afslutningsdato].[Igår].[All]" allUniqueName="[Afslutningsdato].[Igår].[All]" dimensionUniqueName="[Afslutningsdato]" displayFolder="" count="2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2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2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2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2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2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2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2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2" unbalanced="0"/>
    <cacheHierarchy uniqueName="[Afslutningsdato].[År]" caption="År" attribute="1" defaultMemberUniqueName="[Afslutningsdato].[År].[All]" allUniqueName="[Afslutningsdato].[År].[All]" dimensionUniqueName="[Afslutningsdato]" displayFolder="" count="2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4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2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2" unbalanced="0"/>
    <cacheHierarchy uniqueName="[Aftaletype].[Aftaletype]" caption="Aftaletype" attribute="1" defaultMemberUniqueName="[Aftaletype].[Aftaletype].[All]" allUniqueName="[Aftaletype].[Aftaletype].[All]" dimensionUniqueName="[Aftaletype]" displayFolder="" count="2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2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2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2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2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allCaption="All" dimensionUniqueName="[Alder]" displayFolder="" count="2" unbalanced="0">
      <fieldsUsage count="2">
        <fieldUsage x="-1"/>
        <fieldUsage x="8"/>
      </fieldsUsage>
    </cacheHierarchy>
    <cacheHierarchy uniqueName="[Alder].[SortOrder]" caption="SortOrder" attribute="1" defaultMemberUniqueName="[Alder].[SortOrder].[All]" allUniqueName="[Alder].[SortOrder].[All]" dimensionUniqueName="[Alder]" displayFolder="" count="2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2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2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2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2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2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2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2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2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2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2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2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2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2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2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2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2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2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2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2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2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2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2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2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2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2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2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2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2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2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2" unbalanced="0">
      <fieldsUsage count="2">
        <fieldUsage x="-1"/>
        <fieldUsage x="0"/>
      </fieldsUsage>
    </cacheHierarchy>
    <cacheHierarchy uniqueName="[Dato].[Afsluttede Måneder]" caption="Afsluttede Måneder" attribute="1" defaultMemberUniqueName="[Dato].[Afsluttede Måneder].[All]" allUniqueName="[Dato].[Afsluttede Måneder].[All]" dimensionUniqueName="[Dato]" displayFolder="" count="2" unbalanced="0"/>
    <cacheHierarchy uniqueName="[Dato].[Arbejdsdag]" caption="Arbejdsdag" attribute="1" defaultMemberUniqueName="[Dato].[Arbejdsdag].[All]" allUniqueName="[Dato].[Arbejdsdag].[All]" dimensionUniqueName="[Dato]" displayFolder="" count="2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2" unbalanced="0"/>
    <cacheHierarchy uniqueName="[Dato].[Dag I Måneden]" caption="Dag I Måneden" attribute="1" defaultMemberUniqueName="[Dato].[Dag I Måneden].[All]" allUniqueName="[Dato].[Dag I Måneden].[All]" dimensionUniqueName="[Dato]" displayFolder="" count="2" unbalanced="0"/>
    <cacheHierarchy uniqueName="[Dato].[Dagpenge Kvartal]" caption="Dagpenge Kvartal" attribute="1" defaultMemberUniqueName="[Dato].[Dagpenge Kvartal].[All]" allUniqueName="[Dato].[Dagpenge Kvartal].[All]" dimensionUniqueName="[Dato]" displayFolder="" count="2" unbalanced="0"/>
    <cacheHierarchy uniqueName="[Dato].[Dagpenge Periode]" caption="Dagpenge Periode" attribute="1" defaultMemberUniqueName="[Dato].[Dagpenge Periode].[All]" allUniqueName="[Dato].[Dagpenge Periode].[All]" dimensionUniqueName="[Dato]" displayFolder="" count="2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2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2" unbalanced="0"/>
    <cacheHierarchy uniqueName="[Dato].[Dagpenge Uge]" caption="Dagpenge Uge" attribute="1" defaultMemberUniqueName="[Dato].[Dagpenge Uge].[All]" allUniqueName="[Dato].[Dagpenge Uge].[All]" dimensionUniqueName="[Dato]" displayFolder="" count="2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2" unbalanced="0"/>
    <cacheHierarchy uniqueName="[Dato].[Dagpenge År]" caption="Dagpenge År" attribute="1" defaultMemberUniqueName="[Dato].[Dagpenge År].[All]" allUniqueName="[Dato].[Dagpenge År].[All]" dimensionUniqueName="[Dato]" displayFolder="" count="2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3" unbalanced="0"/>
    <cacheHierarchy uniqueName="[Dato].[Dato]" caption="Dato" attribute="1" defaultMemberUniqueName="[Dato].[Dato].[All]" allUniqueName="[Dato].[Dato].[All]" dimensionUniqueName="[Dato]" displayFolder="" count="2" unbalanced="0"/>
    <cacheHierarchy uniqueName="[Dato].[ForrigeUge]" caption="ForrigeUge" attribute="1" defaultMemberUniqueName="[Dato].[ForrigeUge].[All]" allUniqueName="[Dato].[ForrigeUge].[All]" dimensionUniqueName="[Dato]" displayFolder="" count="2" unbalanced="0"/>
    <cacheHierarchy uniqueName="[Dato].[Fremtid]" caption="Fremtid" attribute="1" defaultMemberUniqueName="[Dato].[Fremtid].[All]" allUniqueName="[Dato].[Fremtid].[All]" dimensionUniqueName="[Dato]" displayFolder="" count="2" unbalanced="0"/>
    <cacheHierarchy uniqueName="[Dato].[Helligdag]" caption="Helligdag" attribute="1" defaultMemberUniqueName="[Dato].[Helligdag].[All]" allUniqueName="[Dato].[Helligdag].[All]" dimensionUniqueName="[Dato]" displayFolder="" count="2" unbalanced="0"/>
    <cacheHierarchy uniqueName="[Dato].[Helligdag Navn]" caption="Helligdag Navn" attribute="1" defaultMemberUniqueName="[Dato].[Helligdag Navn].[All]" allUniqueName="[Dato].[Helligdag Navn].[All]" dimensionUniqueName="[Dato]" displayFolder="" count="2" unbalanced="0"/>
    <cacheHierarchy uniqueName="[Dato].[I går]" caption="I går" attribute="1" defaultMemberUniqueName="[Dato].[I går].[All]" allUniqueName="[Dato].[I går].[All]" dimensionUniqueName="[Dato]" displayFolder="" count="2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2" unbalanced="0"/>
    <cacheHierarchy uniqueName="[Dato].[Kvartal]" caption="Kvartal" attribute="1" defaultMemberUniqueName="[Dato].[Kvartal].[All]" allUniqueName="[Dato].[Kvartal].[All]" dimensionUniqueName="[Dato]" displayFolder="" count="2" unbalanced="0"/>
    <cacheHierarchy uniqueName="[Dato].[Måned]" caption="Måned" attribute="1" defaultMemberUniqueName="[Dato].[Måned].[All]" allUniqueName="[Dato].[Måned].[All]" dimensionUniqueName="[Dato]" displayFolder="" count="2" unbalanced="0"/>
    <cacheHierarchy uniqueName="[Dato].[Måned Navn]" caption="Måned Navn" attribute="1" defaultMemberUniqueName="[Dato].[Måned Navn].[All]" allUniqueName="[Dato].[Måned Navn].[All]" dimensionUniqueName="[Dato]" displayFolder="" count="2" unbalanced="0"/>
    <cacheHierarchy uniqueName="[Dato].[Måned Navn Kort]" caption="Måned Navn Kort" attribute="1" defaultMemberUniqueName="[Dato].[Måned Navn Kort].[All]" allUniqueName="[Dato].[Måned Navn Kort].[All]" dimensionUniqueName="[Dato]" displayFolder="" count="2" unbalanced="0"/>
    <cacheHierarchy uniqueName="[Dato].[Månednummer]" caption="Månednummer" attribute="1" defaultMemberUniqueName="[Dato].[Månednummer].[All]" allUniqueName="[Dato].[Månednummer].[All]" dimensionUniqueName="[Dato]" displayFolder="" count="2" unbalanced="0"/>
    <cacheHierarchy uniqueName="[Dato].[Sidste Fem År]" caption="Sidste Fem År" attribute="1" defaultMemberUniqueName="[Dato].[Sidste Fem År].[All]" allUniqueName="[Dato].[Sidste Fem År].[All]" dimensionUniqueName="[Dato]" displayFolder="" count="2" unbalanced="0"/>
    <cacheHierarchy uniqueName="[Dato].[SidsteUge]" caption="SidsteUge" attribute="1" defaultMemberUniqueName="[Dato].[SidsteUge].[All]" allUniqueName="[Dato].[SidsteUge].[All]" dimensionUniqueName="[Dato]" displayFolder="" count="2" unbalanced="0"/>
    <cacheHierarchy uniqueName="[Dato].[Uge]" caption="Uge" attribute="1" defaultMemberUniqueName="[Dato].[Uge].[All]" allUniqueName="[Dato].[Uge].[All]" dimensionUniqueName="[Dato]" displayFolder="" count="2" unbalanced="0"/>
    <cacheHierarchy uniqueName="[Dato].[Uge Nummer]" caption="Uge Nummer" attribute="1" defaultMemberUniqueName="[Dato].[Uge Nummer].[All]" allUniqueName="[Dato].[Uge Nummer].[All]" dimensionUniqueName="[Dato]" displayFolder="" count="2" unbalanced="0"/>
    <cacheHierarchy uniqueName="[Dato].[Uge År]" caption="Uge År" attribute="1" defaultMemberUniqueName="[Dato].[Uge År].[All]" allUniqueName="[Dato].[Uge År].[All]" dimensionUniqueName="[Dato]" displayFolder="" count="2" unbalanced="0"/>
    <cacheHierarchy uniqueName="[Dato].[Ugedag]" caption="Ugedag" attribute="1" defaultMemberUniqueName="[Dato].[Ugedag].[All]" allUniqueName="[Dato].[Ugedag].[All]" dimensionUniqueName="[Dato]" displayFolder="" count="2" unbalanced="0"/>
    <cacheHierarchy uniqueName="[Dato].[År]" caption="År" attribute="1" defaultMemberUniqueName="[Dato].[År].[All]" allUniqueName="[Dato].[År].[All]" dimensionUniqueName="[Dato]" displayFolder="" count="2" unbalanced="0"/>
    <cacheHierarchy uniqueName="[Dato].[År - Måned - Dato]" caption="År - Måned - Dato" defaultMemberUniqueName="[Dato].[År - Måned - Dato].[All]" allUniqueName="[Dato].[År - Måned - Dato].[All]" dimensionUniqueName="[Dato]" displayFolder="" count="4" unbalanced="0"/>
    <cacheHierarchy uniqueName="[Dato].[År - Uge - Dato]" caption="År - Uge - Dato" defaultMemberUniqueName="[Dato].[År - Uge - Dato].[All]" allUniqueName="[Dato].[År - Uge - Dato].[All]" dimensionUniqueName="[Dato]" displayFolder="" count="4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2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2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2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2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2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2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2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2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2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2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2" unbalanced="0"/>
    <cacheHierarchy uniqueName="[Deadlinedato].[Dato]" caption="Dato" attribute="1" defaultMemberUniqueName="[Deadlinedato].[Dato].[All]" allUniqueName="[Deadlinedato].[Dato].[All]" dimensionUniqueName="[Deadlinedato]" displayFolder="" count="2" unbalanced="0"/>
    <cacheHierarchy uniqueName="[Deadlinedato].[Igår]" caption="Igår" attribute="1" defaultMemberUniqueName="[Deadlinedato].[Igår].[All]" allUniqueName="[Deadlinedato].[Igår].[All]" dimensionUniqueName="[Deadlinedato]" displayFolder="" count="2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2" unbalanced="0"/>
    <cacheHierarchy uniqueName="[Deadlinedato].[Kvartal]" caption="Kvartal" attribute="1" defaultMemberUniqueName="[Deadlinedato].[Kvartal].[All]" allUniqueName="[Deadlinedato].[Kvartal].[All]" dimensionUniqueName="[Deadlinedato]" displayFolder="" count="2" unbalanced="0"/>
    <cacheHierarchy uniqueName="[Deadlinedato].[Måned]" caption="Måned" attribute="1" defaultMemberUniqueName="[Deadlinedato].[Måned].[All]" allUniqueName="[Deadlinedato].[Måned].[All]" dimensionUniqueName="[Deadlinedato]" displayFolder="" count="2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2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2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2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2" unbalanced="0"/>
    <cacheHierarchy uniqueName="[Deadlinedato].[Ugedag]" caption="Ugedag" attribute="1" defaultMemberUniqueName="[Deadlinedato].[Ugedag].[All]" allUniqueName="[Deadlinedato].[Ugedag].[All]" dimensionUniqueName="[Deadlinedato]" displayFolder="" count="2" unbalanced="0"/>
    <cacheHierarchy uniqueName="[Deadlinedato].[År]" caption="År" attribute="1" defaultMemberUniqueName="[Deadlinedato].[År].[All]" allUniqueName="[Deadlinedato].[År].[All]" dimensionUniqueName="[Deadlinedato]" displayFolder="" count="2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4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2" unbalanced="0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2" unbalanced="0">
      <fieldsUsage count="2">
        <fieldUsage x="-1"/>
        <fieldUsage x="10"/>
      </fieldsUsage>
    </cacheHierarchy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2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2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2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2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2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2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3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2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2" unbalanced="0"/>
    <cacheHierarchy uniqueName="[Forløb].[Forløb]" caption="Forløb" attribute="1" defaultMemberUniqueName="[Forløb].[Forløb].[All]" allUniqueName="[Forløb].[Forløb].[All]" dimensionUniqueName="[Forløb]" displayFolder="" count="2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2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2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2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2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2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2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2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2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2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2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2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2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2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3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2" unbalanced="0">
      <fieldsUsage count="2">
        <fieldUsage x="-1"/>
        <fieldUsage x="2"/>
      </fieldsUsage>
    </cacheHierarchy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2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2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2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2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2" unbalanced="0"/>
    <cacheHierarchy uniqueName="[Kommune].[Kommune]" caption="Kommune" attribute="1" defaultMemberUniqueName="[Kommune].[Kommune].[All]" allUniqueName="[Kommune].[Kommune].[All]" dimensionUniqueName="[Kommune]" displayFolder="" count="2" unbalanced="0"/>
    <cacheHierarchy uniqueName="[Kommune].[Region]" caption="Region" attribute="1" defaultMemberUniqueName="[Kommune].[Region].[All]" allUniqueName="[Kommune].[Region].[All]" dimensionUniqueName="[Kommune]" displayFolder="" count="2" unbalanced="0">
      <fieldsUsage count="2">
        <fieldUsage x="-1"/>
        <fieldUsage x="6"/>
      </fieldsUsage>
    </cacheHierarchy>
    <cacheHierarchy uniqueName="[Kommune].[Region - Kommune]" caption="Region - Kommune" defaultMemberUniqueName="[Kommune].[Region - Kommune].[All]" allUniqueName="[Kommune].[Region - Kommune].[All]" dimensionUniqueName="[Kommune]" displayFolder="" count="3" unbalanced="0"/>
    <cacheHierarchy uniqueName="[Land].[Land]" caption="Land" attribute="1" defaultMemberUniqueName="[Land].[Land].[All]" allUniqueName="[Land].[Land].[All]" dimensionUniqueName="[Land]" displayFolder="" count="2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2" unbalanced="0"/>
    <cacheHierarchy uniqueName="[Measures]" caption="Measures" attribute="1" keyAttribute="1" defaultMemberUniqueName="[Measures].[__No measures defined]" dimensionUniqueName="[Measures]" displayFolder="" measures="1" count="1" unbalanced="0">
      <fieldsUsage count="1">
        <fieldUsage x="1"/>
      </fieldsUsage>
    </cacheHierarchy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2" unbalanced="0"/>
    <cacheHierarchy uniqueName="[Medarbejder].[Efternavn]" caption="Efternavn" attribute="1" defaultMemberUniqueName="[Medarbejder].[Efternavn].[All]" allUniqueName="[Medarbejder].[Efternavn].[All]" dimensionUniqueName="[Medarbejder]" displayFolder="" count="2" unbalanced="0"/>
    <cacheHierarchy uniqueName="[Medarbejder].[Fornavn]" caption="Fornavn" attribute="1" defaultMemberUniqueName="[Medarbejder].[Fornavn].[All]" allUniqueName="[Medarbejder].[Fornavn].[All]" dimensionUniqueName="[Medarbejder]" displayFolder="" count="2" unbalanced="0"/>
    <cacheHierarchy uniqueName="[Medarbejder].[Initialer]" caption="Initialer" attribute="1" defaultMemberUniqueName="[Medarbejder].[Initialer].[All]" allUniqueName="[Medarbejder].[Initialer].[All]" dimensionUniqueName="[Medarbejder]" displayFolder="" count="2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2" unbalanced="0"/>
    <cacheHierarchy uniqueName="[Medarbejder].[Navn]" caption="Navn" attribute="1" defaultMemberUniqueName="[Medarbejder].[Navn].[All]" allUniqueName="[Medarbejder].[Navn].[All]" dimensionUniqueName="[Medarbejder]" displayFolder="" count="2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2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2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2" unbalanced="0"/>
    <cacheHierarchy uniqueName="[Medarbejder].[Titel]" caption="Titel" attribute="1" defaultMemberUniqueName="[Medarbejder].[Titel].[All]" allUniqueName="[Medarbejder].[Titel].[All]" dimensionUniqueName="[Medarbejder]" displayFolder="" count="2" unbalanced="0"/>
    <cacheHierarchy uniqueName="[Medarbejder].[Vej]" caption="Vej" attribute="1" defaultMemberUniqueName="[Medarbejder].[Vej].[All]" allUniqueName="[Medarbejder].[Vej].[All]" dimensionUniqueName="[Medarbejder]" displayFolder="" count="2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2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2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2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2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2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2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2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2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2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2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2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2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2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2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2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2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2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2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2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2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2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2" unbalanced="0"/>
    <cacheHierarchy uniqueName="[Medlem].[CPRNR]" caption="CPRNR" attribute="1" defaultMemberUniqueName="[Medlem].[CPRNR].[All]" allUniqueName="[Medlem].[CPRNR].[All]" dimensionUniqueName="[Medlem]" displayFolder="" count="2" unbalanced="0"/>
    <cacheHierarchy uniqueName="[Medlem].[Efternavn]" caption="Efternavn" attribute="1" defaultMemberUniqueName="[Medlem].[Efternavn].[All]" allUniqueName="[Medlem].[Efternavn].[All]" dimensionUniqueName="[Medlem]" displayFolder="" count="2" unbalanced="0"/>
    <cacheHierarchy uniqueName="[Medlem].[Fornavn]" caption="Fornavn" attribute="1" defaultMemberUniqueName="[Medlem].[Fornavn].[All]" allUniqueName="[Medlem].[Fornavn].[All]" dimensionUniqueName="[Medlem]" displayFolder="" count="2" unbalanced="0"/>
    <cacheHierarchy uniqueName="[Medlem].[Fødselsdato]" caption="Fødselsdato" attribute="1" defaultMemberUniqueName="[Medlem].[Fødselsdato].[All]" allUniqueName="[Medlem].[Fødselsdato].[All]" dimensionUniqueName="[Medlem]" displayFolder="" count="2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2" unbalanced="0"/>
    <cacheHierarchy uniqueName="[Medlem].[Køn]" caption="Køn" attribute="1" defaultMemberUniqueName="[Medlem].[Køn].[All]" allUniqueName="[Medlem].[Køn].[All]" allCaption="All" dimensionUniqueName="[Medlem]" displayFolder="" count="2" unbalanced="0">
      <fieldsUsage count="2">
        <fieldUsage x="-1"/>
        <fieldUsage x="9"/>
      </fieldsUsage>
    </cacheHierarchy>
    <cacheHierarchy uniqueName="[Medlem].[Medlem_BK]" caption="Medlem_BK" attribute="1" defaultMemberUniqueName="[Medlem].[Medlem_BK].[All]" allUniqueName="[Medlem].[Medlem_BK].[All]" dimensionUniqueName="[Medlem]" displayFolder="" count="2" unbalanced="0"/>
    <cacheHierarchy uniqueName="[Medlem].[Medlemsnummer]" caption="Medlemsnummer" attribute="1" defaultMemberUniqueName="[Medlem].[Medlemsnummer].[All]" allUniqueName="[Medlem].[Medlemsnummer].[All]" dimensionUniqueName="[Medlem]" displayFolder="" count="2" unbalanced="0"/>
    <cacheHierarchy uniqueName="[Medlem].[Navn]" caption="Navn" attribute="1" defaultMemberUniqueName="[Medlem].[Navn].[All]" allUniqueName="[Medlem].[Navn].[All]" dimensionUniqueName="[Medlem]" displayFolder="" count="2" unbalanced="0"/>
    <cacheHierarchy uniqueName="[Medlem].[Udfaldet]" caption="Udfaldet" attribute="1" defaultMemberUniqueName="[Medlem].[Udfaldet].[All]" allUniqueName="[Medlem].[Udfaldet].[All]" dimensionUniqueName="[Medlem]" displayFolder="" count="2" unbalanced="0"/>
    <cacheHierarchy uniqueName="[Medlem].[Udfaldsdato]" caption="Udfaldsdato" attribute="1" defaultMemberUniqueName="[Medlem].[Udfaldsdato].[All]" allUniqueName="[Medlem].[Udfaldsdato].[All]" dimensionUniqueName="[Medlem]" displayFolder="" count="2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2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2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2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3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2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2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4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2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2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2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3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2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2" unbalanced="0"/>
    <cacheHierarchy uniqueName="[Postnummer].[Postnummer]" caption="Postnummer" attribute="1" defaultMemberUniqueName="[Postnummer].[Postnummer].[All]" allUniqueName="[Postnummer].[Postnummer].[All]" dimensionUniqueName="[Postnummer]" displayFolder="" count="2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2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2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2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11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2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2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2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2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2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2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2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2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2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2" unbalanced="0"/>
    <cacheHierarchy uniqueName="[Sagsstatus].[Sagsstatus]" caption="Sagsstatus" attribute="1" defaultMemberUniqueName="[Sagsstatus].[Sagsstatus].[All]" allUniqueName="[Sagsstatus].[Sagsstatus].[All]" dimensionUniqueName="[Sagsstatus]" displayFolder="" count="2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2" unbalanced="0"/>
    <cacheHierarchy uniqueName="[Sagstype].[Sagstype]" caption="Sagstype" attribute="1" defaultMemberUniqueName="[Sagstype].[Sagstype].[All]" allUniqueName="[Sagstype].[Sagstype].[All]" dimensionUniqueName="[Sagstype]" displayFolder="" count="2" unbalanced="0"/>
    <cacheHierarchy uniqueName="[Sagstype].[Sagstype_Key]" caption="Sagstype_Key" attribute="1" defaultMemberUniqueName="[Sagstype].[Sagstype_Key].[All]" allUniqueName="[Sagstype].[Sagstype_Key].[All]" dimensionUniqueName="[Sagstype]" displayFolder="" count="2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2" unbalanced="0"/>
    <cacheHierarchy uniqueName="[Selvbetjeningsbeskeder].[DeadlineDato]" caption="DeadlineDato" attribute="1" defaultMemberUniqueName="[Selvbetjeningsbeskeder].[DeadlineDato].[All]" allUniqueName="[Selvbetjeningsbeskeder].[DeadlineDato].[All]" dimensionUniqueName="[Selvbetjeningsbeskeder]" displayFolder="" count="2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2" unbalanced="0"/>
    <cacheHierarchy uniqueName="[Selvbetjeningsbeskeder].[ErOverskredet]" caption="ErOverskredet" attribute="1" defaultMemberUniqueName="[Selvbetjeningsbeskeder].[ErOverskredet].[All]" allUniqueName="[Selvbetjeningsbeskeder].[ErOverskredet].[All]" dimensionUniqueName="[Selvbetjeningsbeskeder]" displayFolder="" count="2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2" unbalanced="0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2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2" unbalanced="0"/>
    <cacheHierarchy uniqueName="[Service].[Service]" caption="Service" attribute="1" defaultMemberUniqueName="[Service].[Service].[All]" allUniqueName="[Service].[Service].[All]" dimensionUniqueName="[Service]" displayFolder="" count="2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2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2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2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2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2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2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2" unbalanced="0"/>
    <cacheHierarchy uniqueName="[Stoptrin].[TrinNummer]" caption="TrinNummer" attribute="1" defaultMemberUniqueName="[Stoptrin].[TrinNummer].[All]" allUniqueName="[Stoptrin].[TrinNummer].[All]" dimensionUniqueName="[Stoptrin]" displayFolder="" count="2" unbalanced="0"/>
    <cacheHierarchy uniqueName="[Stoptrin].[TrinSlutDato]" caption="TrinSlutDato" attribute="1" defaultMemberUniqueName="[Stoptrin].[TrinSlutDato].[All]" allUniqueName="[Stoptrin].[TrinSlutDato].[All]" dimensionUniqueName="[Stoptrin]" displayFolder="" count="2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2" unbalanced="0"/>
    <cacheHierarchy uniqueName="[Team].[Afdeling]" caption="Afdeling" attribute="1" defaultMemberUniqueName="[Team].[Afdeling].[All]" allUniqueName="[Team].[Afdeling].[All]" dimensionUniqueName="[Team]" displayFolder="" count="2" unbalanced="0"/>
    <cacheHierarchy uniqueName="[Team].[Team]" caption="Team" attribute="1" defaultMemberUniqueName="[Team].[Team].[All]" allUniqueName="[Team].[Team].[All]" dimensionUniqueName="[Team]" displayFolder="" count="2" unbalanced="0"/>
    <cacheHierarchy uniqueName="[Team].[Team Gruppe]" caption="Team Gruppe" attribute="1" defaultMemberUniqueName="[Team].[Team Gruppe].[All]" allUniqueName="[Team].[Team Gruppe].[All]" dimensionUniqueName="[Team]" displayFolder="" count="2" unbalanced="0"/>
    <cacheHierarchy uniqueName="[Team].[Team_BK]" caption="Team_BK" attribute="1" defaultMemberUniqueName="[Team].[Team_BK].[All]" allUniqueName="[Team].[Team_BK].[All]" dimensionUniqueName="[Team]" displayFolder="" count="2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2" unbalanced="0"/>
    <cacheHierarchy uniqueName="[Team anmelder].[Team]" caption="Team" attribute="1" defaultMemberUniqueName="[Team anmelder].[Team].[All]" allUniqueName="[Team anmelder].[Team].[All]" dimensionUniqueName="[Team anmelder]" displayFolder="" count="2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2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2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2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2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2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2" unbalanced="0"/>
    <cacheHierarchy uniqueName="[Tid på dagen].[Kvarter]" caption="Kvarter" attribute="1" defaultMemberUniqueName="[Tid på dagen].[Kvarter].[All]" allUniqueName="[Tid på dagen].[Kvarter].[All]" dimensionUniqueName="[Tid på dagen]" displayFolder="" count="2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2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2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2" unbalanced="0"/>
    <cacheHierarchy uniqueName="[Tid på dagen].[Timetal]" caption="Timetal" attribute="1" defaultMemberUniqueName="[Tid på dagen].[Timetal].[All]" allUniqueName="[Tid på dagen].[Timetal].[All]" dimensionUniqueName="[Tid på dagen]" displayFolder="" count="2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3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2" unbalanced="0">
      <fieldsUsage count="2">
        <fieldUsage x="-1"/>
        <fieldUsage x="4"/>
      </fieldsUsage>
    </cacheHierarchy>
    <cacheHierarchy uniqueName="[Uddannelse].[IDA Gruppering]" caption="IDA Gruppering" defaultMemberUniqueName="[Uddannelse].[IDA Gruppering].[All]" allUniqueName="[Uddannelse].[IDA Gruppering].[All]" dimensionUniqueName="[Uddannelse]" displayFolder="" count="3" unbalanced="0"/>
    <cacheHierarchy uniqueName="[Uddannelse].[Uddannelse]" caption="Uddannelse" attribute="1" defaultMemberUniqueName="[Uddannelse].[Uddannelse].[All]" allUniqueName="[Uddannelse].[Uddannelse].[All]" dimensionUniqueName="[Uddannelse]" displayFolder="" count="2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2" unbalanced="0">
      <fieldsUsage count="2">
        <fieldUsage x="-1"/>
        <fieldUsage x="5"/>
      </fieldsUsage>
    </cacheHierarchy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2" unbalanced="0">
      <fieldsUsage count="2">
        <fieldUsage x="-1"/>
        <fieldUsage x="7"/>
      </fieldsUsage>
    </cacheHierarchy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2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2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2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2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2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2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2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2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2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2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2" unbalanced="0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2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2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2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3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2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2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2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2" unbalanced="0"/>
    <cacheHierarchy uniqueName="[Årsag].[Årsag]" caption="Årsag" attribute="1" defaultMemberUniqueName="[Årsag].[Årsag].[All]" allUniqueName="[Årsag].[Årsag].[All]" dimensionUniqueName="[Årsag]" displayFolder="" count="2" unbalanced="0"/>
    <cacheHierarchy uniqueName="[Årsag].[Årsag Type]" caption="Årsag Type" attribute="1" defaultMemberUniqueName="[Årsag].[Årsag Type].[All]" allUniqueName="[Årsag].[Årsag Type].[All]" dimensionUniqueName="[Årsag]" displayFolder="" count="2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3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2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2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2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2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2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2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2" unbalanced="0" hidden="1"/>
    <cacheHierarchy uniqueName="[Aftaler].[#Aftaletid]" caption="#Aftaletid" attribute="1" defaultMemberUniqueName="[Aftaler].[#Aftaletid].[All]" allUniqueName="[Aftaler].[#Aftaletid].[All]" dimensionUniqueName="[Aftaler]" displayFolder="" count="2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2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2" unbalanced="0" hidden="1"/>
    <cacheHierarchy uniqueName="[Aftaler].[AftaleID]" caption="AftaleID" attribute="1" defaultMemberUniqueName="[Aftaler].[AftaleID].[All]" allUniqueName="[Aftaler].[AftaleID].[All]" dimensionUniqueName="[Aftaler]" displayFolder="" count="2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2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2" unbalanced="0" hidden="1"/>
    <cacheHierarchy uniqueName="[Aftaler].[Alder_Key]" caption="Alder_Key" attribute="1" defaultMemberUniqueName="[Aftaler].[Alder_Key].[All]" allUniqueName="[Aftaler].[Alder_Key].[All]" dimensionUniqueName="[Aftaler]" displayFolder="" count="2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2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2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2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2" unbalanced="0" hidden="1"/>
    <cacheHierarchy uniqueName="[Aftaler].[Dato]" caption="Dato" attribute="1" defaultMemberUniqueName="[Aftaler].[Dato].[All]" allUniqueName="[Aftaler].[Dato].[All]" dimensionUniqueName="[Aftaler]" displayFolder="" count="2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2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2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2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2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2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2" unbalanced="0" hidden="1"/>
    <cacheHierarchy uniqueName="[Aftaler].[Land_Key]" caption="Land_Key" attribute="1" defaultMemberUniqueName="[Aftaler].[Land_Key].[All]" allUniqueName="[Aftaler].[Land_Key].[All]" dimensionUniqueName="[Aftaler]" displayFolder="" count="2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2" unbalanced="0" hidden="1"/>
    <cacheHierarchy uniqueName="[Aftaler].[Medlem_Key]" caption="Medlem_Key" attribute="1" defaultMemberUniqueName="[Aftaler].[Medlem_Key].[All]" allUniqueName="[Aftaler].[Medlem_Key].[All]" dimensionUniqueName="[Aftaler]" displayFolder="" count="2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2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2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2" unbalanced="0" hidden="1"/>
    <cacheHierarchy uniqueName="[Aftaler].[Team_Key]" caption="Team_Key" attribute="1" defaultMemberUniqueName="[Aftaler].[Team_Key].[All]" allUniqueName="[Aftaler].[Team_Key].[All]" dimensionUniqueName="[Aftaler]" displayFolder="" count="2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2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2" unbalanced="0" hidden="1"/>
    <cacheHierarchy uniqueName="[Aftaler].[Aarsag_Key]" caption="Aarsag_Key" attribute="1" defaultMemberUniqueName="[Aftaler].[Aarsag_Key].[All]" allUniqueName="[Aftaler].[Aarsag_Key].[All]" dimensionUniqueName="[Aftaler]" displayFolder="" count="2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2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2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2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2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2" unbalanced="0" hidden="1"/>
    <cacheHierarchy uniqueName="[Alder].[Alder_Key]" caption="Alder_Key" attribute="1" defaultMemberUniqueName="[Alder].[Alder_Key].[All]" allUniqueName="[Alder].[Alder_Key].[All]" dimensionUniqueName="[Alder]" displayFolder="" count="2" unbalanced="0" hidden="1"/>
    <cacheHierarchy uniqueName="[Alder].[AlderMdr]" caption="AlderMdr" attribute="1" defaultMemberUniqueName="[Alder].[AlderMdr].[All]" allUniqueName="[Alder].[AlderMdr].[All]" dimensionUniqueName="[Alder]" displayFolder="" count="2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2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2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2" unbalanced="0" hidden="1"/>
    <cacheHierarchy uniqueName="[Arbejdsgange].[#Trin]" caption="#Trin" attribute="1" defaultMemberUniqueName="[Arbejdsgange].[#Trin].[All]" allUniqueName="[Arbejdsgange].[#Trin].[All]" dimensionUniqueName="[Arbejdsgange]" displayFolder="" count="2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2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2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2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2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2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2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2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2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2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2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2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2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2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2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2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2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2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2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2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2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2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2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2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2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2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2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2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2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2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2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2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2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2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2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2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2" unbalanced="0" hidden="1"/>
    <cacheHierarchy uniqueName="[Arrangementer].[Dato]" caption="Dato" attribute="1" defaultMemberUniqueName="[Arrangementer].[Dato].[All]" allUniqueName="[Arrangementer].[Dato].[All]" dimensionUniqueName="[Arrangementer]" displayFolder="" count="2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2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2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2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2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2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2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2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2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2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2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2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2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2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2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2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2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2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2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2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2" unbalanced="0" hidden="1"/>
    <cacheHierarchy uniqueName="[Dato].[MaanedNr]" caption="MaanedNr" attribute="1" defaultMemberUniqueName="[Dato].[MaanedNr].[All]" allUniqueName="[Dato].[MaanedNr].[All]" dimensionUniqueName="[Dato]" displayFolder="" count="2" unbalanced="0" hidden="1"/>
    <cacheHierarchy uniqueName="[Dato].[MaanedAar]" caption="MaanedAar" attribute="1" defaultMemberUniqueName="[Dato].[MaanedAar].[All]" allUniqueName="[Dato].[MaanedAar].[All]" dimensionUniqueName="[Dato]" displayFolder="" count="2" unbalanced="0" hidden="1"/>
    <cacheHierarchy uniqueName="[Dato].[UgedagNr]" caption="UgedagNr" attribute="1" defaultMemberUniqueName="[Dato].[UgedagNr].[All]" allUniqueName="[Dato].[UgedagNr].[All]" dimensionUniqueName="[Dato]" displayFolder="" count="2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2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2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2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2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2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2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2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2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2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2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2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2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2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2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2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2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2" unbalanced="0" hidden="1"/>
    <cacheHierarchy uniqueName="[Forløb].[Forloeb_BK]" caption="Forloeb_BK" attribute="1" defaultMemberUniqueName="[Forløb].[Forloeb_BK].[All]" allUniqueName="[Forløb].[Forloeb_BK].[All]" dimensionUniqueName="[Forløb]" displayFolder="" count="2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2" unbalanced="0" hidden="1"/>
    <cacheHierarchy uniqueName="[Fravær].[#Fravaer]" caption="#Fravaer" attribute="1" defaultMemberUniqueName="[Fravær].[#Fravaer].[All]" allUniqueName="[Fravær].[#Fravaer].[All]" dimensionUniqueName="[Fravær]" displayFolder="" count="2" unbalanced="0" hidden="1"/>
    <cacheHierarchy uniqueName="[Fravær].[Dato]" caption="Dato" attribute="1" defaultMemberUniqueName="[Fravær].[Dato].[All]" allUniqueName="[Fravær].[Dato].[All]" dimensionUniqueName="[Fravær]" displayFolder="" count="2" unbalanced="0" hidden="1"/>
    <cacheHierarchy uniqueName="[Fravær].[FravaerID]" caption="FravaerID" attribute="1" defaultMemberUniqueName="[Fravær].[FravaerID].[All]" allUniqueName="[Fravær].[FravaerID].[All]" dimensionUniqueName="[Fravær]" displayFolder="" count="2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2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2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2" unbalanced="0" hidden="1"/>
    <cacheHierarchy uniqueName="[Fravær].[Team_Key]" caption="Team_Key" attribute="1" defaultMemberUniqueName="[Fravær].[Team_Key].[All]" allUniqueName="[Fravær].[Team_Key].[All]" dimensionUniqueName="[Fravær]" displayFolder="" count="2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2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2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2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2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2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2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2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2" unbalanced="0" hidden="1"/>
    <cacheHierarchy uniqueName="[HelpDeskIncident].[FoersteSvarDatoTid]" caption="FoersteSvarDatoTid" attribute="1" defaultMemberUniqueName="[HelpDeskIncident].[FoersteSvarDatoTid].[All]" allUniqueName="[HelpDeskIncident].[FoersteSvarDatoTid].[All]" dimensionUniqueName="[HelpDeskIncident]" displayFolder="" count="2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2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2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2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2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2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2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2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2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2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2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2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2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2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2" unbalanced="0" hidden="1"/>
    <cacheHierarchy uniqueName="[Kommune].[Kommune_BK]" caption="Kommune_BK" attribute="1" defaultMemberUniqueName="[Kommune].[Kommune_BK].[All]" allUniqueName="[Kommune].[Kommune_BK].[All]" dimensionUniqueName="[Kommune]" displayFolder="" count="2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2" unbalanced="0" hidden="1"/>
    <cacheHierarchy uniqueName="[Land].[Land_Key]" caption="Land_Key" attribute="1" defaultMemberUniqueName="[Land].[Land_Key].[All]" allUniqueName="[Land].[Land_Key].[All]" dimensionUniqueName="[Land]" displayFolder="" count="2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2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2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2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2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2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2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2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2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2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2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2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2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2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2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2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2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2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2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2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2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2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2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2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2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2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2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2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2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2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2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2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2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2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2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2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2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2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2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2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2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2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2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2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2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2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2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2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2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2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2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2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2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2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2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2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2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2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2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2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2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2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2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2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2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2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2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2" unbalanced="0" hidden="1"/>
    <cacheHierarchy uniqueName="[Medlem].[Medlem_Key]" caption="Medlem_Key" attribute="1" defaultMemberUniqueName="[Medlem].[Medlem_Key].[All]" allUniqueName="[Medlem].[Medlem_Key].[All]" dimensionUniqueName="[Medlem]" displayFolder="" count="2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2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2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2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2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2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2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2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2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2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2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2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2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2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2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2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2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2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2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2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2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2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2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2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2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2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2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2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2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2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2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2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2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2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2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2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2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2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2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2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2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2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2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2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2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2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2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2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2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2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2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2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2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2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2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2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2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2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2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2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2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2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2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2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2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2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2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2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2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2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2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2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2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2" unbalanced="0" hidden="1"/>
    <cacheHierarchy uniqueName="[Normtimer].[Dato]" caption="Dato" attribute="1" defaultMemberUniqueName="[Normtimer].[Dato].[All]" allUniqueName="[Normtimer].[Dato].[All]" dimensionUniqueName="[Normtimer]" displayFolder="" count="2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2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2" unbalanced="0" hidden="1"/>
    <cacheHierarchy uniqueName="[Normtimer].[Team_Key]" caption="Team_Key" attribute="1" defaultMemberUniqueName="[Normtimer].[Team_Key].[All]" allUniqueName="[Normtimer].[Team_Key].[All]" dimensionUniqueName="[Normtimer]" displayFolder="" count="2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2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2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2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2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2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2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2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2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2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2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2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2" memberValueDatatype="7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2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2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2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2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2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2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2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2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2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2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2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2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2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2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2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2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2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2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2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2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2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2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2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2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2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2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2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2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2" unbalanced="0" hidden="1"/>
    <cacheHierarchy uniqueName="[Samtaler].[AftaleID]" caption="AftaleID" attribute="1" defaultMemberUniqueName="[Samtaler].[AftaleID].[All]" allUniqueName="[Samtaler].[AftaleID].[All]" dimensionUniqueName="[Samtaler]" displayFolder="" count="2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2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2" unbalanced="0" hidden="1"/>
    <cacheHierarchy uniqueName="[Samtaler].[Alder_Key]" caption="Alder_Key" attribute="1" defaultMemberUniqueName="[Samtaler].[Alder_Key].[All]" allUniqueName="[Samtaler].[Alder_Key].[All]" dimensionUniqueName="[Samtaler]" displayFolder="" count="2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2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2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2" unbalanced="0" hidden="1"/>
    <cacheHierarchy uniqueName="[Samtaler].[Dato]" caption="Dato" attribute="1" defaultMemberUniqueName="[Samtaler].[Dato].[All]" allUniqueName="[Samtaler].[Dato].[All]" dimensionUniqueName="[Samtaler]" displayFolder="" count="2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2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2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2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2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2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2" unbalanced="0" hidden="1"/>
    <cacheHierarchy uniqueName="[Samtaler].[Land_Key]" caption="Land_Key" attribute="1" defaultMemberUniqueName="[Samtaler].[Land_Key].[All]" allUniqueName="[Samtaler].[Land_Key].[All]" dimensionUniqueName="[Samtaler]" displayFolder="" count="2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2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2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2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2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2" unbalanced="0" hidden="1"/>
    <cacheHierarchy uniqueName="[Samtaler].[Team_Key]" caption="Team_Key" attribute="1" defaultMemberUniqueName="[Samtaler].[Team_Key].[All]" allUniqueName="[Samtaler].[Team_Key].[All]" dimensionUniqueName="[Samtaler]" displayFolder="" count="2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2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2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2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2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2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2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2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2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2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2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2" unbalanced="0" hidden="1"/>
    <cacheHierarchy uniqueName="[Selvbetjeningsbeskeder].[Beskedtype_Key]" caption="Beskedtype_Key" attribute="1" defaultMemberUniqueName="[Selvbetjeningsbeskeder].[Beskedtype_Key].[All]" allUniqueName="[Selvbetjeningsbeskeder].[Beskedtype_Key].[All]" dimensionUniqueName="[Selvbetjeningsbeskeder]" displayFolder="" count="2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2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2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2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2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2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2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2" unbalanced="0" hidden="1"/>
    <cacheHierarchy uniqueName="[Selvbetjeningsbeskeder].[KortErOverskredet]" caption="KortErOverskredet" attribute="1" defaultMemberUniqueName="[Selvbetjeningsbeskeder].[KortErOverskredet].[All]" allUniqueName="[Selvbetjeningsbeskeder].[KortErOverskredet].[All]" dimensionUniqueName="[Selvbetjeningsbeskeder]" displayFolder="" count="2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2" unbalanced="0" hidden="1"/>
    <cacheHierarchy uniqueName="[Selvbetjeningsbeskeder].[LangErOverskredet]" caption="LangErOverskredet" attribute="1" defaultMemberUniqueName="[Selvbetjeningsbeskeder].[LangErOverskredet].[All]" allUniqueName="[Selvbetjeningsbeskeder].[LangErOverskredet].[All]" dimensionUniqueName="[Selvbetjeningsbeskeder]" displayFolder="" count="2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2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2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2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2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2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2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2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2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2" unbalanced="0" hidden="1"/>
    <cacheHierarchy uniqueName="[Service].[Service_BK]" caption="Service_BK" attribute="1" defaultMemberUniqueName="[Service].[Service_BK].[All]" allUniqueName="[Service].[Service_BK].[All]" dimensionUniqueName="[Service]" displayFolder="" count="2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2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2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2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2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2" unbalanced="0" hidden="1"/>
    <cacheHierarchy uniqueName="[Stoptrin].[Alder_Key]" caption="Alder_Key" attribute="1" defaultMemberUniqueName="[Stoptrin].[Alder_Key].[All]" allUniqueName="[Stoptrin].[Alder_Key].[All]" dimensionUniqueName="[Stoptrin]" displayFolder="" count="2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2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2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2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2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2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2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2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2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2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2" unbalanced="0" hidden="1"/>
    <cacheHierarchy uniqueName="[Stoptrin].[Land_Key]" caption="Land_Key" attribute="1" defaultMemberUniqueName="[Stoptrin].[Land_Key].[All]" allUniqueName="[Stoptrin].[Land_Key].[All]" dimensionUniqueName="[Stoptrin]" displayFolder="" count="2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2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2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2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2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2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2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2" unbalanced="0" hidden="1"/>
    <cacheHierarchy uniqueName="[Stoptrin].[Team_Key]" caption="Team_Key" attribute="1" defaultMemberUniqueName="[Stoptrin].[Team_Key].[All]" allUniqueName="[Stoptrin].[Team_Key].[All]" dimensionUniqueName="[Stoptrin]" displayFolder="" count="2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2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2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2" unbalanced="0" hidden="1"/>
    <cacheHierarchy uniqueName="[Team].[Medtages]" caption="Medtages" attribute="1" defaultMemberUniqueName="[Team].[Medtages].[All]" allUniqueName="[Team].[Medtages].[All]" dimensionUniqueName="[Team]" displayFolder="" count="2" unbalanced="0" hidden="1"/>
    <cacheHierarchy uniqueName="[Team].[Team_Key]" caption="Team_Key" attribute="1" defaultMemberUniqueName="[Team].[Team_Key].[All]" allUniqueName="[Team].[Team_Key].[All]" dimensionUniqueName="[Team]" displayFolder="" count="2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2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2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2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2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2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2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2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2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2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2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2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2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2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2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2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2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2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2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2" unbalanced="0" hidden="1"/>
    <cacheHierarchy uniqueName="[Telefonopkald].[Dato]" caption="Dato" attribute="1" defaultMemberUniqueName="[Telefonopkald].[Dato].[All]" allUniqueName="[Telefonopkald].[Dato].[All]" dimensionUniqueName="[Telefonopkald]" displayFolder="" count="2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2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2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2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2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2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2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2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2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2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2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2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2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2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2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2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2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2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2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2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2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2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2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2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2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2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2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2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2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2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2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2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2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2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2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2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2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2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2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2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2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2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2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2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2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2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2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2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2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2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2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2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2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2" unbalanced="0" hidden="1"/>
    <cacheHierarchy uniqueName="[Venteliste].[Dato]" caption="Dato" attribute="1" defaultMemberUniqueName="[Venteliste].[Dato].[All]" allUniqueName="[Venteliste].[Dato].[All]" dimensionUniqueName="[Venteliste]" displayFolder="" count="2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2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2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2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2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2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2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2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2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2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2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2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2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2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2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2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2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2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2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2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2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2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2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2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2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2" unbalanced="0" hidden="1"/>
    <cacheHierarchy uniqueName="[Årsag].[Aarsag_Key]" caption="Aarsag_Key" attribute="1" defaultMemberUniqueName="[Årsag].[Aarsag_Key].[All]" allUniqueName="[Årsag].[Aarsag_Key].[All]" dimensionUniqueName="[Årsag]" displayFolder="" count="2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ntal På Venteliste]" caption="Antal På Venteliste" measure="1" displayFolder="" measureGroup="Venteliste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ennemløbstid (minutter)]" caption="Gennemløbstid (minutter)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Gennemløbstid (timer)]" caption="Gennemløbstid (tim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Forsikring Lang Overholdelse]" caption="Forsikring Lang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iconSet="6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iconSet="6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iconSet="6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iconSet="6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iconSet="6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iconSet="6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iconSet="6" displayFolder="" measureGroup="Selvbetjeningsbeskeder" count="0" hidden="1"/>
  </cacheHierarchies>
  <kpis count="7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</kpis>
  <tupleCache>
    <entries count="6669">
      <n v="69" in="0">
        <tpls c="6">
          <tpl fld="0" item="0"/>
          <tpl fld="1" item="0"/>
          <tpl fld="9" item="1"/>
          <tpl hier="218" item="0"/>
          <tpl fld="3" item="4"/>
          <tpl fld="5" item="8"/>
        </tpls>
      </n>
      <n v="9.9925675675675674" in="1">
        <tpls c="5">
          <tpl fld="0" item="0"/>
          <tpl fld="6" item="0"/>
          <tpl fld="1" item="1"/>
          <tpl hier="218" item="0"/>
          <tpl fld="3" item="2"/>
        </tpls>
      </n>
      <n v="17" in="0">
        <tpls c="6">
          <tpl fld="0" item="0"/>
          <tpl fld="6" item="1"/>
          <tpl fld="1" item="0"/>
          <tpl hier="218" item="0"/>
          <tpl fld="3" item="4"/>
          <tpl fld="5" item="0"/>
        </tpls>
      </n>
      <n v="8.85" in="1">
        <tpls c="6">
          <tpl fld="0" item="0"/>
          <tpl fld="6" item="2"/>
          <tpl fld="1" item="1"/>
          <tpl hier="218" item="0"/>
          <tpl fld="3" item="4"/>
          <tpl fld="5" item="0"/>
        </tpls>
      </n>
      <n v="1" in="1">
        <tpls c="5">
          <tpl fld="0" item="0"/>
          <tpl fld="6" item="0"/>
          <tpl fld="1" item="1"/>
          <tpl hier="218" item="0"/>
          <tpl fld="3" item="0"/>
        </tpls>
      </n>
      <n v="1064" in="0">
        <tpls c="5">
          <tpl fld="0" item="0"/>
          <tpl fld="6" item="2"/>
          <tpl fld="1" item="0"/>
          <tpl hier="218" item="0"/>
          <tpl fld="3" item="2"/>
        </tpls>
      </n>
      <n v="2.5" in="1">
        <tpls c="5">
          <tpl fld="0" item="0"/>
          <tpl fld="6" item="1"/>
          <tpl fld="1" item="1"/>
          <tpl hier="218" item="0"/>
          <tpl fld="3" item="0"/>
        </tpls>
      </n>
      <n v="12.559459459459461" in="1">
        <tpls c="5">
          <tpl fld="0" item="0"/>
          <tpl fld="6" item="2"/>
          <tpl fld="1" item="1"/>
          <tpl hier="218" item="0"/>
          <tpl fld="3" item="0"/>
        </tpls>
      </n>
      <n v="96" in="0">
        <tpls c="5">
          <tpl fld="0" item="0"/>
          <tpl fld="6" item="0"/>
          <tpl fld="1" item="0"/>
          <tpl hier="218" item="0"/>
          <tpl fld="3" item="2"/>
        </tpls>
      </n>
      <n v="94.383918918918923" in="1">
        <tpls c="5">
          <tpl fld="0" item="0"/>
          <tpl fld="6" item="3"/>
          <tpl fld="1" item="1"/>
          <tpl hier="218" item="0"/>
          <tpl fld="4" item="0"/>
        </tpls>
      </n>
      <n v="19.05" in="1">
        <tpls c="5">
          <tpl fld="0" item="0"/>
          <tpl fld="6" item="1"/>
          <tpl fld="1" item="1"/>
          <tpl hier="218" item="0"/>
          <tpl fld="3" item="2"/>
        </tpls>
      </n>
      <n v="58.185472972972981" in="1">
        <tpls c="5">
          <tpl fld="0" item="0"/>
          <tpl fld="6" item="2"/>
          <tpl fld="1" item="1"/>
          <tpl hier="218" item="0"/>
          <tpl fld="3" item="2"/>
        </tpls>
      </n>
      <n v="315" in="0">
        <tpls c="6">
          <tpl fld="0" item="0"/>
          <tpl fld="6" item="0"/>
          <tpl fld="1" item="0"/>
          <tpl hier="218" item="0"/>
          <tpl fld="3" item="7"/>
          <tpl fld="7" item="1"/>
        </tpls>
      </n>
      <n v="11" in="0">
        <tpls c="6">
          <tpl fld="0" item="0"/>
          <tpl fld="6" item="1"/>
          <tpl fld="1" item="0"/>
          <tpl hier="218" item="0"/>
          <tpl fld="3" item="7"/>
          <tpl fld="7" item="0"/>
        </tpls>
      </n>
      <n v="86" in="0">
        <tpls c="6">
          <tpl fld="0" item="0"/>
          <tpl fld="6" item="0"/>
          <tpl fld="1" item="0"/>
          <tpl hier="218" item="0"/>
          <tpl fld="3" item="7"/>
          <tpl fld="7" item="2"/>
        </tpls>
      </n>
      <n v="850" in="0">
        <tpls c="6">
          <tpl fld="0" item="0"/>
          <tpl fld="6" item="1"/>
          <tpl fld="1" item="0"/>
          <tpl hier="218" item="0"/>
          <tpl fld="3" item="5"/>
          <tpl fld="5" item="1"/>
        </tpls>
      </n>
      <n v="75" in="0">
        <tpls c="6">
          <tpl fld="0" item="0"/>
          <tpl fld="6" item="0"/>
          <tpl fld="1" item="0"/>
          <tpl hier="218" item="0"/>
          <tpl fld="3" item="5"/>
          <tpl fld="5" item="4"/>
        </tpls>
      </n>
      <n v="71" in="0">
        <tpls c="6">
          <tpl fld="0" item="0"/>
          <tpl fld="6" item="1"/>
          <tpl fld="1" item="0"/>
          <tpl hier="218" item="0"/>
          <tpl fld="3" item="5"/>
          <tpl fld="5" item="2"/>
        </tpls>
      </n>
      <n v="408" in="0">
        <tpls c="6">
          <tpl fld="0" item="0"/>
          <tpl fld="6" item="0"/>
          <tpl fld="1" item="0"/>
          <tpl hier="218" item="0"/>
          <tpl fld="3" item="5"/>
          <tpl fld="5" item="5"/>
        </tpls>
      </n>
      <n v="3852" in="0">
        <tpls c="6">
          <tpl fld="0" item="0"/>
          <tpl fld="6" item="2"/>
          <tpl fld="1" item="0"/>
          <tpl hier="218" item="0"/>
          <tpl fld="3" item="5"/>
          <tpl fld="5" item="3"/>
        </tpls>
      </n>
      <n v="79" in="0">
        <tpls c="6">
          <tpl fld="0" item="0"/>
          <tpl fld="6" item="0"/>
          <tpl fld="1" item="0"/>
          <tpl hier="218" item="0"/>
          <tpl fld="3" item="5"/>
          <tpl fld="5" item="6"/>
        </tpls>
      </n>
      <n v="310" in="0">
        <tpls c="6">
          <tpl fld="0" item="0"/>
          <tpl fld="6" item="0"/>
          <tpl fld="1" item="0"/>
          <tpl hier="218" item="0"/>
          <tpl fld="3" item="1"/>
          <tpl fld="5" item="1"/>
        </tpls>
      </n>
      <n v="37" in="0">
        <tpls c="6">
          <tpl fld="0" item="0"/>
          <tpl fld="6" item="0"/>
          <tpl fld="1" item="0"/>
          <tpl hier="218" item="0"/>
          <tpl fld="3" item="1"/>
          <tpl fld="5" item="7"/>
        </tpls>
      </n>
      <n v="812" in="0">
        <tpls c="6">
          <tpl fld="0" item="0"/>
          <tpl fld="6" item="0"/>
          <tpl fld="1" item="0"/>
          <tpl hier="218" item="0"/>
          <tpl fld="3" item="1"/>
          <tpl fld="5" item="3"/>
        </tpls>
      </n>
      <n v="247" in="0">
        <tpls c="6">
          <tpl fld="0" item="0"/>
          <tpl fld="6" item="0"/>
          <tpl fld="1" item="0"/>
          <tpl hier="218" item="0"/>
          <tpl fld="3" item="3"/>
          <tpl fld="5" item="0"/>
        </tpls>
      </n>
      <n v="397" in="0">
        <tpls c="6">
          <tpl fld="0" item="0"/>
          <tpl fld="6" item="0"/>
          <tpl fld="1" item="0"/>
          <tpl hier="218" item="0"/>
          <tpl fld="3" item="3"/>
          <tpl fld="5" item="6"/>
        </tpls>
      </n>
      <n v="4" in="0">
        <tpls c="6">
          <tpl fld="0" item="0"/>
          <tpl fld="6" item="0"/>
          <tpl fld="1" item="0"/>
          <tpl hier="218" item="0"/>
          <tpl fld="3" item="4"/>
          <tpl fld="5" item="7"/>
        </tpls>
      </n>
      <n v="23" in="0">
        <tpls c="6">
          <tpl fld="0" item="0"/>
          <tpl fld="6" item="1"/>
          <tpl fld="1" item="0"/>
          <tpl hier="218" item="0"/>
          <tpl fld="3" item="4"/>
          <tpl fld="5" item="2"/>
        </tpls>
      </n>
      <m in="1">
        <tpls c="6">
          <tpl fld="0" item="0"/>
          <tpl fld="6" item="3"/>
          <tpl fld="1" item="1"/>
          <tpl hier="218" item="0"/>
          <tpl fld="3" item="4"/>
          <tpl fld="5" item="2"/>
        </tpls>
      </m>
      <n v="9" in="0">
        <tpls c="6">
          <tpl fld="0" item="0"/>
          <tpl fld="6" item="3"/>
          <tpl fld="1" item="0"/>
          <tpl hier="218" item="0"/>
          <tpl fld="3" item="4"/>
          <tpl fld="5" item="6"/>
        </tpls>
      </n>
      <n v="54" in="0">
        <tpls c="5">
          <tpl fld="0" item="0"/>
          <tpl fld="6" item="3"/>
          <tpl fld="1" item="0"/>
          <tpl hier="218" item="0"/>
          <tpl fld="3" item="6"/>
        </tpls>
      </n>
      <n v="5771" in="0">
        <tpls c="5">
          <tpl fld="0" item="0"/>
          <tpl fld="6" item="3"/>
          <tpl fld="1" item="0"/>
          <tpl hier="218" item="0"/>
          <tpl fld="4" item="0"/>
        </tpls>
      </n>
      <n v="86" in="0">
        <tpls c="5">
          <tpl fld="0" item="0"/>
          <tpl fld="6" item="1"/>
          <tpl fld="1" item="0"/>
          <tpl hier="218" item="0"/>
          <tpl fld="3" item="2"/>
        </tpls>
      </n>
      <n v="16.29189189189189" in="1">
        <tpls c="6">
          <tpl fld="0" item="0"/>
          <tpl fld="6" item="3"/>
          <tpl fld="1" item="1"/>
          <tpl hier="218" item="0"/>
          <tpl fld="3" item="7"/>
          <tpl fld="7" item="1"/>
        </tpls>
      </n>
      <n v="4.715743243243244" in="1">
        <tpls c="6">
          <tpl fld="0" item="0"/>
          <tpl fld="6" item="3"/>
          <tpl fld="1" item="1"/>
          <tpl hier="218" item="0"/>
          <tpl fld="3" item="7"/>
          <tpl fld="7" item="2"/>
        </tpls>
      </n>
      <n v="2" in="1">
        <tpls c="6">
          <tpl fld="0" item="0"/>
          <tpl fld="6" item="3"/>
          <tpl fld="1" item="1"/>
          <tpl hier="218" item="0"/>
          <tpl fld="3" item="5"/>
          <tpl fld="5" item="4"/>
        </tpls>
      </n>
      <n v="2.95" in="1">
        <tpls c="6">
          <tpl fld="0" item="0"/>
          <tpl fld="6" item="3"/>
          <tpl fld="1" item="1"/>
          <tpl hier="218" item="0"/>
          <tpl fld="3" item="5"/>
          <tpl fld="5" item="5"/>
        </tpls>
      </n>
      <m in="1">
        <tpls c="6">
          <tpl fld="0" item="0"/>
          <tpl fld="6" item="3"/>
          <tpl fld="1" item="1"/>
          <tpl hier="218" item="0"/>
          <tpl fld="3" item="5"/>
          <tpl fld="5" item="6"/>
        </tpls>
      </m>
      <m in="1">
        <tpls c="6">
          <tpl fld="0" item="0"/>
          <tpl fld="6" item="3"/>
          <tpl fld="1" item="1"/>
          <tpl hier="218" item="0"/>
          <tpl fld="3" item="1"/>
          <tpl fld="5" item="2"/>
        </tpls>
      </m>
      <m in="1">
        <tpls c="6">
          <tpl fld="0" item="0"/>
          <tpl fld="6" item="3"/>
          <tpl fld="1" item="1"/>
          <tpl hier="218" item="0"/>
          <tpl fld="3" item="3"/>
          <tpl fld="5" item="0"/>
        </tpls>
      </m>
      <m in="1">
        <tpls c="6">
          <tpl fld="0" item="0"/>
          <tpl fld="6" item="3"/>
          <tpl fld="1" item="1"/>
          <tpl hier="218" item="0"/>
          <tpl fld="3" item="4"/>
          <tpl fld="5" item="7"/>
        </tpls>
      </m>
      <m in="1">
        <tpls c="6">
          <tpl fld="0" item="0"/>
          <tpl fld="6" item="2"/>
          <tpl fld="1" item="1"/>
          <tpl hier="218" item="0"/>
          <tpl fld="3" item="4"/>
          <tpl fld="5" item="2"/>
        </tpls>
      </m>
      <n v="1" in="1">
        <tpls c="6">
          <tpl fld="0" item="0"/>
          <tpl fld="6" item="1"/>
          <tpl fld="1" item="1"/>
          <tpl hier="218" item="0"/>
          <tpl fld="3" item="4"/>
          <tpl fld="5" item="8"/>
        </tpls>
      </n>
      <n v="11.349662162162161" in="1">
        <tpls c="5">
          <tpl fld="0" item="0"/>
          <tpl fld="6" item="0"/>
          <tpl fld="1" item="1"/>
          <tpl hier="218" item="0"/>
          <tpl fld="3" item="6"/>
        </tpls>
      </n>
      <n v="3.1" in="1">
        <tpls c="6">
          <tpl fld="0" item="0"/>
          <tpl fld="6" item="3"/>
          <tpl fld="1" item="1"/>
          <tpl hier="218" item="0"/>
          <tpl fld="3" item="4"/>
          <tpl fld="5" item="5"/>
        </tpls>
      </n>
      <n v="8.1999999999999993" in="1">
        <tpls c="6">
          <tpl fld="0" item="0"/>
          <tpl fld="6" item="2"/>
          <tpl fld="1" item="1"/>
          <tpl hier="218" item="0"/>
          <tpl fld="3" item="4"/>
          <tpl fld="5" item="8"/>
        </tpls>
      </n>
      <n v="0.75" in="1">
        <tpls c="6">
          <tpl fld="0" item="0"/>
          <tpl fld="6" item="2"/>
          <tpl fld="1" item="1"/>
          <tpl hier="218" item="0"/>
          <tpl fld="3" item="4"/>
          <tpl fld="5" item="6"/>
        </tpls>
      </n>
      <n v="2.5499999999999998" in="1">
        <tpls c="6">
          <tpl fld="0" item="0"/>
          <tpl fld="6" item="3"/>
          <tpl fld="1" item="1"/>
          <tpl hier="218" item="0"/>
          <tpl fld="3" item="1"/>
          <tpl fld="5" item="7"/>
        </tpls>
      </n>
      <m in="1">
        <tpls c="6">
          <tpl fld="0" item="0"/>
          <tpl fld="6" item="3"/>
          <tpl fld="1" item="1"/>
          <tpl hier="218" item="0"/>
          <tpl fld="3" item="3"/>
          <tpl fld="5" item="4"/>
        </tpls>
      </m>
      <n v="1" in="1">
        <tpls c="6">
          <tpl fld="0" item="0"/>
          <tpl fld="6" item="3"/>
          <tpl fld="1" item="1"/>
          <tpl hier="218" item="0"/>
          <tpl fld="3" item="4"/>
          <tpl fld="5" item="1"/>
        </tpls>
      </n>
      <n v="134" in="0">
        <tpls c="6">
          <tpl fld="0" item="0"/>
          <tpl fld="6" item="1"/>
          <tpl fld="1" item="0"/>
          <tpl hier="218" item="0"/>
          <tpl fld="3" item="4"/>
          <tpl fld="5" item="5"/>
        </tpls>
      </n>
      <n v="0.85000000000000009" in="1">
        <tpls c="6">
          <tpl fld="0" item="0"/>
          <tpl fld="6" item="0"/>
          <tpl fld="1" item="1"/>
          <tpl hier="218" item="0"/>
          <tpl fld="3" item="4"/>
          <tpl fld="5" item="8"/>
        </tpls>
      </n>
      <n v="48.205945945945942" in="1">
        <tpls c="5">
          <tpl fld="0" item="0"/>
          <tpl fld="6" item="2"/>
          <tpl fld="1" item="1"/>
          <tpl hier="218" item="0"/>
          <tpl fld="3" item="6"/>
        </tpls>
      </n>
      <n v="0.97972972972972971" in="1">
        <tpls c="6">
          <tpl fld="0" item="0"/>
          <tpl fld="6" item="3"/>
          <tpl fld="1" item="1"/>
          <tpl hier="218" item="0"/>
          <tpl fld="3" item="1"/>
          <tpl fld="5" item="8"/>
        </tpls>
      </n>
      <n v="2.9054054054054053" in="1">
        <tpls c="6">
          <tpl fld="0" item="0"/>
          <tpl fld="6" item="3"/>
          <tpl fld="1" item="1"/>
          <tpl hier="218" item="0"/>
          <tpl fld="3" item="3"/>
          <tpl fld="5" item="6"/>
        </tpls>
      </n>
      <n v="719" in="0">
        <tpls c="6">
          <tpl fld="0" item="0"/>
          <tpl fld="6" item="2"/>
          <tpl fld="1" item="0"/>
          <tpl hier="218" item="0"/>
          <tpl fld="3" item="4"/>
          <tpl fld="5" item="0"/>
        </tpls>
      </n>
      <m in="1">
        <tpls c="6">
          <tpl fld="0" item="0"/>
          <tpl fld="6" item="0"/>
          <tpl fld="1" item="1"/>
          <tpl hier="218" item="0"/>
          <tpl fld="3" item="4"/>
          <tpl fld="5" item="6"/>
        </tpls>
      </m>
      <n v="4.8499999999999996" in="1">
        <tpls c="6">
          <tpl fld="0" item="0"/>
          <tpl fld="6" item="3"/>
          <tpl fld="1" item="1"/>
          <tpl hier="218" item="0"/>
          <tpl fld="3" item="1"/>
          <tpl fld="5" item="3"/>
        </tpls>
      </n>
      <n v="4.2527027027027025" in="1">
        <tpls c="6">
          <tpl fld="0" item="0"/>
          <tpl fld="6" item="3"/>
          <tpl fld="1" item="1"/>
          <tpl hier="218" item="0"/>
          <tpl fld="3" item="3"/>
          <tpl fld="5" item="5"/>
        </tpls>
      </n>
      <n v="1.7" in="1">
        <tpls c="6">
          <tpl fld="0" item="0"/>
          <tpl fld="6" item="1"/>
          <tpl fld="1" item="1"/>
          <tpl hier="218" item="0"/>
          <tpl fld="3" item="4"/>
          <tpl fld="5" item="3"/>
        </tpls>
      </n>
      <n v="12.64695945945946" in="1">
        <tpls c="5">
          <tpl fld="0" item="0"/>
          <tpl fld="6" item="1"/>
          <tpl fld="1" item="1"/>
          <tpl hier="218" item="0"/>
          <tpl fld="3" item="6"/>
        </tpls>
      </n>
      <n v="588.4795270270273" in="1">
        <tpls c="5">
          <tpl fld="0" item="0"/>
          <tpl fld="2" item="0"/>
          <tpl fld="1" item="1"/>
          <tpl hier="218" item="0"/>
          <tpl fld="4" item="0"/>
        </tpls>
      </n>
      <n v="4.3" in="1">
        <tpls c="5">
          <tpl fld="0" item="0"/>
          <tpl fld="2" item="0"/>
          <tpl fld="1" item="1"/>
          <tpl hier="218" item="0"/>
          <tpl fld="3" item="0"/>
        </tpls>
      </n>
      <n v="1921" in="0">
        <tpls c="5">
          <tpl fld="0" item="0"/>
          <tpl fld="2" item="0"/>
          <tpl fld="1" item="0"/>
          <tpl hier="218" item="0"/>
          <tpl fld="4" item="0"/>
        </tpls>
      </n>
      <n v="25.030405405405407" in="1">
        <tpls c="6">
          <tpl fld="0" item="0"/>
          <tpl fld="2" item="0"/>
          <tpl fld="1" item="1"/>
          <tpl hier="218" item="0"/>
          <tpl fld="3" item="7"/>
          <tpl fld="7" item="4"/>
        </tpls>
      </n>
      <n v="6.3" in="1">
        <tpls c="6">
          <tpl fld="0" item="0"/>
          <tpl fld="2" item="0"/>
          <tpl fld="1" item="1"/>
          <tpl hier="218" item="0"/>
          <tpl fld="3" item="1"/>
          <tpl fld="5" item="4"/>
        </tpls>
      </n>
      <n v="5.5190540540540534" in="1">
        <tpls c="6">
          <tpl fld="0" item="0"/>
          <tpl fld="2" item="0"/>
          <tpl fld="1" item="1"/>
          <tpl hier="218" item="0"/>
          <tpl fld="3" item="7"/>
          <tpl fld="7" item="0"/>
        </tpls>
      </n>
      <n v="187.37729729729722" in="1">
        <tpls c="6">
          <tpl fld="0" item="0"/>
          <tpl fld="2" item="0"/>
          <tpl fld="1" item="1"/>
          <tpl hier="218" item="0"/>
          <tpl fld="3" item="5"/>
          <tpl fld="5" item="1"/>
        </tpls>
      </n>
      <n v="3" in="1">
        <tpls c="6">
          <tpl fld="0" item="0"/>
          <tpl fld="2" item="0"/>
          <tpl fld="1" item="1"/>
          <tpl hier="218" item="0"/>
          <tpl fld="3" item="5"/>
          <tpl fld="5" item="2"/>
        </tpls>
      </n>
      <n v="5.1304054054054049" in="1">
        <tpls c="6">
          <tpl fld="0" item="0"/>
          <tpl fld="2" item="0"/>
          <tpl fld="1" item="1"/>
          <tpl hier="218" item="0"/>
          <tpl fld="3" item="5"/>
          <tpl fld="5" item="8"/>
        </tpls>
      </n>
      <n v="8.0793918918918912" in="1">
        <tpls c="6">
          <tpl fld="0" item="0"/>
          <tpl fld="2" item="0"/>
          <tpl fld="1" item="1"/>
          <tpl hier="218" item="0"/>
          <tpl fld="3" item="1"/>
          <tpl fld="5" item="0"/>
        </tpls>
      </n>
      <n v="4.45" in="1">
        <tpls c="6">
          <tpl fld="0" item="0"/>
          <tpl fld="2" item="0"/>
          <tpl fld="1" item="1"/>
          <tpl hier="218" item="0"/>
          <tpl fld="3" item="1"/>
          <tpl fld="5" item="6"/>
        </tpls>
      </n>
      <n v="5" in="0">
        <tpls c="6">
          <tpl fld="0" item="0"/>
          <tpl fld="2" item="0"/>
          <tpl fld="1" item="0"/>
          <tpl hier="218" item="0"/>
          <tpl fld="3" item="3"/>
          <tpl fld="5" item="5"/>
        </tpls>
      </n>
      <n v="17.658108108108109" in="1">
        <tpls c="6">
          <tpl fld="0" item="0"/>
          <tpl fld="2" item="2"/>
          <tpl fld="1" item="1"/>
          <tpl hier="218" item="0"/>
          <tpl fld="3" item="7"/>
          <tpl fld="7" item="1"/>
        </tpls>
      </n>
      <n v="13.552567567567568" in="1">
        <tpls c="6">
          <tpl fld="0" item="0"/>
          <tpl fld="2" item="1"/>
          <tpl fld="1" item="1"/>
          <tpl hier="218" item="0"/>
          <tpl fld="3" item="7"/>
          <tpl fld="7" item="2"/>
        </tpls>
      </n>
      <n v="0.2" in="1">
        <tpls c="6">
          <tpl fld="0" item="0"/>
          <tpl fld="2" item="3"/>
          <tpl fld="1" item="1"/>
          <tpl hier="218" item="0"/>
          <tpl fld="3" item="7"/>
          <tpl fld="7" item="4"/>
        </tpls>
      </n>
      <n v="12.395945945945945" in="1">
        <tpls c="6">
          <tpl fld="0" item="0"/>
          <tpl fld="2" item="1"/>
          <tpl fld="1" item="1"/>
          <tpl hier="218" item="0"/>
          <tpl fld="3" item="5"/>
          <tpl fld="5" item="4"/>
        </tpls>
      </n>
      <n v="15.455405405405406" in="1">
        <tpls c="6">
          <tpl fld="0" item="0"/>
          <tpl fld="2" item="0"/>
          <tpl fld="1" item="1"/>
          <tpl hier="218" item="0"/>
          <tpl fld="3" item="5"/>
          <tpl fld="5" item="7"/>
        </tpls>
      </n>
      <n v="19.241891891891889" in="1">
        <tpls c="6">
          <tpl fld="0" item="0"/>
          <tpl fld="2" item="2"/>
          <tpl fld="1" item="1"/>
          <tpl hier="218" item="0"/>
          <tpl fld="3" item="5"/>
          <tpl fld="5" item="5"/>
        </tpls>
      </n>
      <n v="15.649999999999999" in="1">
        <tpls c="6">
          <tpl fld="0" item="0"/>
          <tpl fld="2" item="3"/>
          <tpl fld="1" item="1"/>
          <tpl hier="218" item="0"/>
          <tpl fld="3" item="5"/>
          <tpl fld="5" item="3"/>
        </tpls>
      </n>
      <n v="51.52905405405405" in="1">
        <tpls c="6">
          <tpl fld="0" item="0"/>
          <tpl fld="2" item="0"/>
          <tpl fld="1" item="1"/>
          <tpl hier="218" item="0"/>
          <tpl fld="3" item="5"/>
          <tpl fld="5" item="3"/>
        </tpls>
      </n>
      <n v="1.9500000000000002" in="1">
        <tpls c="6">
          <tpl fld="0" item="0"/>
          <tpl fld="2" item="2"/>
          <tpl fld="1" item="1"/>
          <tpl hier="218" item="0"/>
          <tpl fld="3" item="1"/>
          <tpl fld="5" item="1"/>
        </tpls>
      </n>
      <m in="1">
        <tpls c="6">
          <tpl fld="0" item="0"/>
          <tpl fld="2" item="3"/>
          <tpl fld="1" item="1"/>
          <tpl hier="218" item="0"/>
          <tpl fld="3" item="1"/>
          <tpl fld="5" item="4"/>
        </tpls>
      </m>
      <n v="40.009459459459457" in="1">
        <tpls c="6">
          <tpl fld="0" item="0"/>
          <tpl fld="2" item="0"/>
          <tpl fld="1" item="1"/>
          <tpl hier="218" item="0"/>
          <tpl fld="3" item="1"/>
          <tpl fld="5" item="5"/>
        </tpls>
      </n>
      <n v="5.5943918918918918" in="1">
        <tpls c="6">
          <tpl fld="0" item="0"/>
          <tpl fld="2" item="2"/>
          <tpl fld="1" item="1"/>
          <tpl hier="218" item="0"/>
          <tpl fld="3" item="1"/>
          <tpl fld="5" item="8"/>
        </tpls>
      </n>
      <n v="2" in="1">
        <tpls c="6">
          <tpl fld="0" item="0"/>
          <tpl fld="2" item="0"/>
          <tpl fld="1" item="1"/>
          <tpl hier="218" item="0"/>
          <tpl fld="3" item="3"/>
          <tpl fld="5" item="5"/>
        </tpls>
      </n>
      <n v="55.643310810810803" in="1">
        <tpls c="6">
          <tpl fld="0" item="0"/>
          <tpl fld="2" item="2"/>
          <tpl fld="1" item="1"/>
          <tpl hier="218" item="0"/>
          <tpl fld="3" item="3"/>
          <tpl fld="5" item="8"/>
        </tpls>
      </n>
      <m in="1">
        <tpls c="6">
          <tpl fld="0" item="0"/>
          <tpl fld="2" item="0"/>
          <tpl fld="1" item="1"/>
          <tpl hier="218" item="0"/>
          <tpl fld="3" item="3"/>
          <tpl fld="5" item="8"/>
        </tpls>
      </m>
      <n v="3.7972972972972974" in="1">
        <tpls c="6">
          <tpl fld="0" item="0"/>
          <tpl fld="2" item="1"/>
          <tpl fld="1" item="1"/>
          <tpl hier="218" item="0"/>
          <tpl fld="3" item="1"/>
          <tpl fld="5" item="8"/>
        </tpls>
      </n>
      <n v="0.35" in="1">
        <tpls c="6">
          <tpl fld="0" item="0"/>
          <tpl fld="2" item="1"/>
          <tpl fld="1" item="1"/>
          <tpl hier="218" item="0"/>
          <tpl fld="3" item="1"/>
          <tpl fld="5" item="2"/>
        </tpls>
      </n>
      <m in="1">
        <tpls c="6">
          <tpl fld="0" item="0"/>
          <tpl fld="2" item="3"/>
          <tpl fld="1" item="1"/>
          <tpl hier="218" item="0"/>
          <tpl fld="3" item="3"/>
          <tpl fld="5" item="1"/>
        </tpls>
      </m>
      <m in="0">
        <tpls c="6">
          <tpl fld="0" item="0"/>
          <tpl fld="2" item="0"/>
          <tpl fld="1" item="0"/>
          <tpl hier="218" item="0"/>
          <tpl fld="3" item="3"/>
          <tpl fld="5" item="0"/>
        </tpls>
      </m>
      <m in="1">
        <tpls c="6">
          <tpl fld="0" item="0"/>
          <tpl fld="2" item="1"/>
          <tpl fld="1" item="1"/>
          <tpl hier="218" item="0"/>
          <tpl fld="3" item="4"/>
          <tpl fld="5" item="4"/>
        </tpls>
      </m>
      <m in="1">
        <tpls c="6">
          <tpl fld="0" item="0"/>
          <tpl fld="2" item="1"/>
          <tpl fld="1" item="1"/>
          <tpl hier="218" item="0"/>
          <tpl fld="3" item="4"/>
          <tpl fld="5" item="5"/>
        </tpls>
      </m>
      <n v="6" in="1">
        <tpls c="6">
          <tpl fld="0" item="0"/>
          <tpl fld="2" item="3"/>
          <tpl fld="1" item="1"/>
          <tpl hier="218" item="0"/>
          <tpl fld="3" item="1"/>
          <tpl fld="5" item="5"/>
        </tpls>
      </n>
      <m in="1">
        <tpls c="6">
          <tpl fld="0" item="0"/>
          <tpl fld="2" item="0"/>
          <tpl fld="1" item="1"/>
          <tpl hier="218" item="0"/>
          <tpl fld="3" item="3"/>
          <tpl fld="5" item="1"/>
        </tpls>
      </m>
      <m in="1">
        <tpls c="6">
          <tpl fld="0" item="0"/>
          <tpl fld="2" item="0"/>
          <tpl fld="1" item="1"/>
          <tpl hier="218" item="0"/>
          <tpl fld="3" item="3"/>
          <tpl fld="5" item="7"/>
        </tpls>
      </m>
      <m in="1">
        <tpls c="6">
          <tpl fld="0" item="0"/>
          <tpl fld="2" item="1"/>
          <tpl fld="1" item="1"/>
          <tpl hier="218" item="0"/>
          <tpl fld="3" item="3"/>
          <tpl fld="5" item="5"/>
        </tpls>
      </m>
      <n v="0" in="0">
        <tpls c="6">
          <tpl fld="0" item="0"/>
          <tpl fld="2" item="1"/>
          <tpl fld="1" item="0"/>
          <tpl hier="218" item="0"/>
          <tpl fld="3" item="3"/>
          <tpl fld="5" item="8"/>
        </tpls>
      </n>
      <m in="1">
        <tpls c="6">
          <tpl fld="0" item="0"/>
          <tpl fld="2" item="3"/>
          <tpl fld="1" item="1"/>
          <tpl hier="218" item="0"/>
          <tpl fld="3" item="4"/>
          <tpl fld="5" item="4"/>
        </tpls>
      </m>
      <n v="1" in="0">
        <tpls c="6">
          <tpl fld="0" item="0"/>
          <tpl fld="2" item="0"/>
          <tpl fld="1" item="0"/>
          <tpl hier="218" item="0"/>
          <tpl fld="3" item="4"/>
          <tpl fld="5" item="4"/>
        </tpls>
      </n>
      <n v="48" in="0">
        <tpls c="6">
          <tpl fld="0" item="0"/>
          <tpl fld="2" item="2"/>
          <tpl fld="1" item="0"/>
          <tpl hier="218" item="0"/>
          <tpl fld="3" item="4"/>
          <tpl fld="5" item="2"/>
        </tpls>
      </n>
      <m in="0">
        <tpls c="6">
          <tpl fld="0" item="0"/>
          <tpl fld="2" item="1"/>
          <tpl fld="1" item="0"/>
          <tpl hier="218" item="0"/>
          <tpl fld="3" item="4"/>
          <tpl fld="5" item="2"/>
        </tpls>
      </m>
      <n v="3" in="0">
        <tpls c="6">
          <tpl fld="0" item="0"/>
          <tpl fld="2" item="3"/>
          <tpl fld="1" item="0"/>
          <tpl hier="218" item="0"/>
          <tpl fld="3" item="4"/>
          <tpl fld="5" item="5"/>
        </tpls>
      </n>
      <n v="10" in="0">
        <tpls c="6">
          <tpl fld="0" item="0"/>
          <tpl fld="2" item="0"/>
          <tpl fld="1" item="0"/>
          <tpl hier="218" item="0"/>
          <tpl fld="3" item="4"/>
          <tpl fld="5" item="5"/>
        </tpls>
      </n>
      <m in="1">
        <tpls c="6">
          <tpl fld="0" item="0"/>
          <tpl fld="2" item="2"/>
          <tpl fld="1" item="1"/>
          <tpl hier="218" item="0"/>
          <tpl fld="3" item="1"/>
          <tpl fld="5" item="2"/>
        </tpls>
      </m>
      <m in="1">
        <tpls c="6">
          <tpl fld="0" item="0"/>
          <tpl fld="2" item="0"/>
          <tpl fld="1" item="1"/>
          <tpl hier="218" item="0"/>
          <tpl fld="3" item="3"/>
          <tpl fld="5" item="0"/>
        </tpls>
      </m>
      <n v="32" in="0">
        <tpls c="6">
          <tpl fld="0" item="0"/>
          <tpl fld="2" item="3"/>
          <tpl fld="1" item="0"/>
          <tpl hier="218" item="0"/>
          <tpl fld="3" item="3"/>
          <tpl fld="5" item="5"/>
        </tpls>
      </n>
      <m in="1">
        <tpls c="6">
          <tpl fld="0" item="0"/>
          <tpl fld="2" item="4"/>
          <tpl fld="1" item="1"/>
          <tpl hier="218" item="0"/>
          <tpl fld="3" item="3"/>
          <tpl fld="5" item="8"/>
        </tpls>
      </m>
      <n v="26" in="0">
        <tpls c="6">
          <tpl fld="0" item="0"/>
          <tpl fld="2" item="2"/>
          <tpl fld="1" item="0"/>
          <tpl hier="218" item="0"/>
          <tpl fld="3" item="4"/>
          <tpl fld="5" item="7"/>
        </tpls>
      </n>
      <n v="0" in="0">
        <tpls c="6">
          <tpl fld="0" item="0"/>
          <tpl fld="2" item="4"/>
          <tpl fld="1" item="0"/>
          <tpl hier="218" item="0"/>
          <tpl fld="3" item="4"/>
          <tpl fld="5" item="2"/>
        </tpls>
      </n>
      <n v="0" in="0">
        <tpls c="6">
          <tpl fld="0" item="0"/>
          <tpl fld="2" item="1"/>
          <tpl fld="1" item="0"/>
          <tpl hier="218" item="0"/>
          <tpl fld="3" item="4"/>
          <tpl fld="5" item="3"/>
        </tpls>
      </n>
      <n v="0" in="0">
        <tpls c="6">
          <tpl fld="0" item="0"/>
          <tpl fld="2" item="0"/>
          <tpl fld="1" item="0"/>
          <tpl hier="218" item="0"/>
          <tpl fld="3" item="4"/>
          <tpl fld="5" item="6"/>
        </tpls>
      </n>
      <m in="1">
        <tpls c="6">
          <tpl fld="0" item="0"/>
          <tpl fld="2" item="1"/>
          <tpl fld="1" item="1"/>
          <tpl hier="218" item="0"/>
          <tpl fld="3" item="3"/>
          <tpl fld="5" item="2"/>
        </tpls>
      </m>
      <m in="1">
        <tpls c="6">
          <tpl fld="0" item="0"/>
          <tpl fld="2" item="4"/>
          <tpl fld="1" item="1"/>
          <tpl hier="218" item="0"/>
          <tpl fld="3" item="3"/>
          <tpl fld="5" item="5"/>
        </tpls>
      </m>
      <n v="1" in="0">
        <tpls c="6">
          <tpl fld="0" item="0"/>
          <tpl fld="2" item="4"/>
          <tpl fld="1" item="0"/>
          <tpl hier="218" item="0"/>
          <tpl fld="3" item="3"/>
          <tpl fld="5" item="8"/>
        </tpls>
      </n>
      <n v="0.98986486486486491" in="1">
        <tpls c="6">
          <tpl fld="0" item="0"/>
          <tpl fld="2" item="0"/>
          <tpl fld="1" item="1"/>
          <tpl hier="218" item="0"/>
          <tpl fld="3" item="4"/>
          <tpl fld="5" item="7"/>
        </tpls>
      </n>
      <n v="14.649999999999999" in="1">
        <tpls c="6">
          <tpl fld="0" item="0"/>
          <tpl fld="2" item="2"/>
          <tpl fld="1" item="1"/>
          <tpl hier="218" item="0"/>
          <tpl fld="3" item="4"/>
          <tpl fld="5" item="5"/>
        </tpls>
      </n>
      <m in="1">
        <tpls c="6">
          <tpl fld="0" item="0"/>
          <tpl fld="2" item="3"/>
          <tpl fld="1" item="1"/>
          <tpl hier="218" item="0"/>
          <tpl fld="3" item="4"/>
          <tpl fld="5" item="3"/>
        </tpls>
      </m>
      <m in="1">
        <tpls c="6">
          <tpl fld="0" item="0"/>
          <tpl fld="2" item="4"/>
          <tpl fld="1" item="1"/>
          <tpl hier="218" item="0"/>
          <tpl fld="3" item="4"/>
          <tpl fld="5" item="6"/>
        </tpls>
      </m>
      <n v="19.623648648648651" in="1">
        <tpls c="5">
          <tpl fld="0" item="0"/>
          <tpl fld="2" item="1"/>
          <tpl fld="1" item="1"/>
          <tpl hier="218" item="0"/>
          <tpl fld="3" item="6"/>
        </tpls>
      </n>
      <n v="11.102027027027026" in="1">
        <tpls c="6">
          <tpl fld="8" item="0"/>
          <tpl fld="0" item="0"/>
          <tpl fld="1" item="1"/>
          <tpl hier="218" item="0"/>
          <tpl fld="3" item="4"/>
          <tpl fld="5" item="3"/>
        </tpls>
      </n>
      <n v="34.960878378378382" in="1">
        <tpls c="6">
          <tpl fld="8" item="0"/>
          <tpl fld="0" item="0"/>
          <tpl fld="1" item="1"/>
          <tpl hier="218" item="0"/>
          <tpl fld="3" item="3"/>
          <tpl fld="5" item="8"/>
        </tpls>
      </n>
      <n v="12.797297297297296" in="1">
        <tpls c="5">
          <tpl fld="8" item="2"/>
          <tpl fld="0" item="0"/>
          <tpl fld="1" item="1"/>
          <tpl hier="218" item="0"/>
          <tpl fld="3" item="2"/>
        </tpls>
      </n>
      <n v="252" in="0">
        <tpls c="5">
          <tpl fld="8" item="1"/>
          <tpl fld="0" item="0"/>
          <tpl fld="1" item="0"/>
          <tpl hier="218" item="0"/>
          <tpl fld="3" item="2"/>
        </tpls>
      </n>
      <n v="36.860067567567576" in="1">
        <tpls c="6">
          <tpl fld="8" item="0"/>
          <tpl fld="0" item="0"/>
          <tpl fld="1" item="1"/>
          <tpl hier="218" item="0"/>
          <tpl fld="3" item="3"/>
          <tpl fld="5" item="3"/>
        </tpls>
      </n>
      <n v="3" in="0">
        <tpls c="6">
          <tpl fld="8" item="1"/>
          <tpl fld="0" item="0"/>
          <tpl fld="1" item="0"/>
          <tpl hier="218" item="0"/>
          <tpl fld="3" item="4"/>
          <tpl fld="5" item="3"/>
        </tpls>
      </n>
      <n v="363" in="0">
        <tpls c="5">
          <tpl fld="8" item="2"/>
          <tpl fld="0" item="0"/>
          <tpl fld="1" item="0"/>
          <tpl hier="218" item="0"/>
          <tpl fld="3" item="2"/>
        </tpls>
      </n>
      <n v="0.25" in="1">
        <tpls c="6">
          <tpl fld="8" item="0"/>
          <tpl fld="0" item="0"/>
          <tpl fld="1" item="1"/>
          <tpl hier="218" item="0"/>
          <tpl fld="3" item="7"/>
          <tpl fld="7" item="2"/>
        </tpls>
      </n>
      <m in="1">
        <tpls c="6">
          <tpl fld="8" item="0"/>
          <tpl fld="0" item="0"/>
          <tpl fld="1" item="1"/>
          <tpl hier="218" item="0"/>
          <tpl fld="3" item="5"/>
          <tpl fld="5" item="4"/>
        </tpls>
      </m>
      <n v="6.8" in="1">
        <tpls c="6">
          <tpl fld="8" item="0"/>
          <tpl fld="0" item="0"/>
          <tpl fld="1" item="1"/>
          <tpl hier="218" item="0"/>
          <tpl fld="3" item="5"/>
          <tpl fld="5" item="5"/>
        </tpls>
      </n>
      <n v="1" in="1">
        <tpls c="6">
          <tpl fld="8" item="0"/>
          <tpl fld="0" item="0"/>
          <tpl fld="1" item="1"/>
          <tpl hier="218" item="0"/>
          <tpl fld="3" item="1"/>
          <tpl fld="5" item="1"/>
        </tpls>
      </n>
      <m in="1">
        <tpls c="6">
          <tpl fld="8" item="0"/>
          <tpl fld="0" item="0"/>
          <tpl fld="1" item="1"/>
          <tpl hier="218" item="0"/>
          <tpl fld="3" item="1"/>
          <tpl fld="5" item="2"/>
        </tpls>
      </m>
      <n v="3.8905405405405404" in="1">
        <tpls c="6">
          <tpl fld="8" item="0"/>
          <tpl fld="0" item="0"/>
          <tpl fld="1" item="1"/>
          <tpl hier="218" item="0"/>
          <tpl fld="3" item="1"/>
          <tpl fld="5" item="8"/>
        </tpls>
      </n>
      <n v="2.85" in="1">
        <tpls c="6">
          <tpl fld="8" item="0"/>
          <tpl fld="0" item="0"/>
          <tpl fld="1" item="1"/>
          <tpl hier="218" item="0"/>
          <tpl fld="3" item="3"/>
          <tpl fld="5" item="0"/>
        </tpls>
      </n>
      <n v="13.962837837837839" in="1">
        <tpls c="6">
          <tpl fld="8" item="0"/>
          <tpl fld="0" item="0"/>
          <tpl fld="1" item="1"/>
          <tpl hier="218" item="0"/>
          <tpl fld="3" item="3"/>
          <tpl fld="5" item="6"/>
        </tpls>
      </n>
      <n v="0.55000000000000004" in="1">
        <tpls c="6">
          <tpl fld="8" item="0"/>
          <tpl fld="0" item="0"/>
          <tpl fld="1" item="1"/>
          <tpl hier="218" item="0"/>
          <tpl fld="3" item="4"/>
          <tpl fld="5" item="7"/>
        </tpls>
      </n>
      <m in="1">
        <tpls c="6">
          <tpl fld="8" item="1"/>
          <tpl fld="0" item="0"/>
          <tpl fld="1" item="1"/>
          <tpl hier="218" item="0"/>
          <tpl fld="3" item="4"/>
          <tpl fld="5" item="3"/>
        </tpls>
      </m>
      <n v="2.310810810810811" in="1">
        <tpls c="5">
          <tpl fld="8" item="2"/>
          <tpl fld="0" item="0"/>
          <tpl fld="1" item="1"/>
          <tpl hier="218" item="0"/>
          <tpl fld="3" item="0"/>
        </tpls>
      </n>
      <n v="26.038175675675678" in="1">
        <tpls c="6">
          <tpl fld="8" item="3"/>
          <tpl fld="0" item="0"/>
          <tpl fld="1" item="1"/>
          <tpl hier="218" item="0"/>
          <tpl fld="3" item="7"/>
          <tpl fld="7" item="2"/>
        </tpls>
      </n>
      <n v="29.832297297297298" in="1">
        <tpls c="6">
          <tpl fld="8" item="3"/>
          <tpl fld="0" item="0"/>
          <tpl fld="1" item="1"/>
          <tpl hier="218" item="0"/>
          <tpl fld="3" item="5"/>
          <tpl fld="5" item="4"/>
        </tpls>
      </n>
      <n v="19.091891891891891" in="1">
        <tpls c="6">
          <tpl fld="8" item="3"/>
          <tpl fld="0" item="0"/>
          <tpl fld="1" item="1"/>
          <tpl hier="218" item="0"/>
          <tpl fld="3" item="5"/>
          <tpl fld="5" item="5"/>
        </tpls>
      </n>
      <n v="35.824662162162163" in="1">
        <tpls c="6">
          <tpl fld="8" item="3"/>
          <tpl fld="0" item="0"/>
          <tpl fld="1" item="1"/>
          <tpl hier="218" item="0"/>
          <tpl fld="3" item="1"/>
          <tpl fld="5" item="1"/>
        </tpls>
      </n>
      <m in="1">
        <tpls c="6">
          <tpl fld="8" item="3"/>
          <tpl fld="0" item="0"/>
          <tpl fld="1" item="1"/>
          <tpl hier="218" item="0"/>
          <tpl fld="3" item="1"/>
          <tpl fld="5" item="2"/>
        </tpls>
      </m>
      <n v="16.156959459459461" in="1">
        <tpls c="6">
          <tpl fld="8" item="3"/>
          <tpl fld="0" item="0"/>
          <tpl fld="1" item="1"/>
          <tpl hier="218" item="0"/>
          <tpl fld="3" item="1"/>
          <tpl fld="5" item="8"/>
        </tpls>
      </n>
      <m in="1">
        <tpls c="6">
          <tpl fld="8" item="3"/>
          <tpl fld="0" item="0"/>
          <tpl fld="1" item="1"/>
          <tpl hier="218" item="0"/>
          <tpl fld="3" item="3"/>
          <tpl fld="5" item="0"/>
        </tpls>
      </m>
      <m in="1">
        <tpls c="6">
          <tpl fld="8" item="3"/>
          <tpl fld="0" item="0"/>
          <tpl fld="1" item="1"/>
          <tpl hier="218" item="0"/>
          <tpl fld="3" item="3"/>
          <tpl fld="5" item="6"/>
        </tpls>
      </m>
      <m in="1">
        <tpls c="6">
          <tpl fld="8" item="0"/>
          <tpl fld="0" item="0"/>
          <tpl fld="1" item="1"/>
          <tpl hier="218" item="0"/>
          <tpl fld="3" item="4"/>
          <tpl fld="5" item="4"/>
        </tpls>
      </m>
      <n v="11.85" in="1">
        <tpls c="6">
          <tpl fld="8" item="0"/>
          <tpl fld="0" item="0"/>
          <tpl fld="1" item="1"/>
          <tpl hier="218" item="0"/>
          <tpl fld="3" item="4"/>
          <tpl fld="5" item="5"/>
        </tpls>
      </n>
      <n v="1.45" in="1">
        <tpls c="6">
          <tpl fld="8" item="0"/>
          <tpl fld="0" item="0"/>
          <tpl fld="1" item="1"/>
          <tpl hier="218" item="0"/>
          <tpl fld="3" item="4"/>
          <tpl fld="5" item="6"/>
        </tpls>
      </n>
      <n v="543" in="0">
        <tpls c="6">
          <tpl fld="8" item="0"/>
          <tpl fld="0" item="0"/>
          <tpl fld="1" item="0"/>
          <tpl hier="218" item="0"/>
          <tpl fld="3" item="4"/>
          <tpl fld="5" item="8"/>
        </tpls>
      </n>
      <n v="54.377364864864866" in="1">
        <tpls c="5">
          <tpl fld="0" item="0"/>
          <tpl fld="1" item="1"/>
          <tpl fld="9" item="0"/>
          <tpl hier="218" item="0"/>
          <tpl fld="3" item="2"/>
        </tpls>
      </n>
      <n v="1522" in="0">
        <tpls c="4">
          <tpl fld="0" item="0"/>
          <tpl fld="1" item="0"/>
          <tpl hier="218" item="0"/>
          <tpl fld="3" item="2"/>
        </tpls>
      </n>
      <n v="4882" in="0">
        <tpls c="6">
          <tpl fld="0" item="0"/>
          <tpl fld="1" item="0"/>
          <tpl fld="9" item="0"/>
          <tpl hier="218" item="0"/>
          <tpl fld="3" item="5"/>
          <tpl fld="5" item="1"/>
        </tpls>
      </n>
      <n v="1989" in="0">
        <tpls c="6">
          <tpl fld="0" item="0"/>
          <tpl fld="1" item="0"/>
          <tpl fld="9" item="0"/>
          <tpl hier="218" item="0"/>
          <tpl fld="3" item="5"/>
          <tpl fld="5" item="0"/>
        </tpls>
      </n>
      <n v="2347" in="0">
        <tpls c="6">
          <tpl fld="0" item="0"/>
          <tpl fld="1" item="0"/>
          <tpl fld="9" item="0"/>
          <tpl hier="218" item="0"/>
          <tpl fld="3" item="5"/>
          <tpl fld="5" item="8"/>
        </tpls>
      </n>
      <n v="233" in="0">
        <tpls c="6">
          <tpl fld="0" item="0"/>
          <tpl fld="1" item="0"/>
          <tpl fld="9" item="0"/>
          <tpl hier="218" item="0"/>
          <tpl fld="3" item="1"/>
          <tpl fld="5" item="7"/>
        </tpls>
      </n>
      <n v="2573" in="0">
        <tpls c="6">
          <tpl fld="0" item="0"/>
          <tpl fld="1" item="0"/>
          <tpl fld="9" item="0"/>
          <tpl hier="218" item="0"/>
          <tpl fld="3" item="1"/>
          <tpl fld="5" item="5"/>
        </tpls>
      </n>
      <n v="3884" in="0">
        <tpls c="6">
          <tpl fld="0" item="0"/>
          <tpl fld="1" item="0"/>
          <tpl fld="9" item="0"/>
          <tpl hier="218" item="0"/>
          <tpl fld="3" item="1"/>
          <tpl fld="5" item="3"/>
        </tpls>
      </n>
      <n v="470" in="0">
        <tpls c="6">
          <tpl fld="0" item="0"/>
          <tpl fld="1" item="0"/>
          <tpl fld="9" item="0"/>
          <tpl hier="218" item="0"/>
          <tpl fld="3" item="3"/>
          <tpl fld="5" item="1"/>
        </tpls>
      </n>
      <n v="1" in="0">
        <tpls c="6">
          <tpl fld="0" item="0"/>
          <tpl fld="1" item="0"/>
          <tpl fld="9" item="0"/>
          <tpl hier="218" item="0"/>
          <tpl fld="3" item="3"/>
          <tpl fld="5" item="4"/>
        </tpls>
      </n>
      <n v="262" in="0">
        <tpls c="6">
          <tpl fld="0" item="0"/>
          <tpl fld="1" item="0"/>
          <tpl fld="9" item="0"/>
          <tpl hier="218" item="0"/>
          <tpl fld="3" item="3"/>
          <tpl fld="5" item="2"/>
        </tpls>
      </n>
      <n v="963" in="0">
        <tpls c="6">
          <tpl fld="0" item="0"/>
          <tpl fld="1" item="0"/>
          <tpl fld="9" item="0"/>
          <tpl hier="218" item="0"/>
          <tpl fld="3" item="3"/>
          <tpl fld="5" item="6"/>
        </tpls>
      </n>
      <n v="26" in="0">
        <tpls c="6">
          <tpl fld="0" item="0"/>
          <tpl fld="1" item="0"/>
          <tpl fld="9" item="0"/>
          <tpl hier="218" item="0"/>
          <tpl fld="3" item="4"/>
          <tpl fld="5" item="7"/>
        </tpls>
      </n>
      <n v="560" in="0">
        <tpls c="6">
          <tpl fld="0" item="0"/>
          <tpl fld="1" item="0"/>
          <tpl fld="9" item="0"/>
          <tpl hier="218" item="0"/>
          <tpl fld="3" item="4"/>
          <tpl fld="5" item="0"/>
        </tpls>
      </n>
      <n v="1026" in="0">
        <tpls c="5">
          <tpl fld="0" item="0"/>
          <tpl fld="1" item="0"/>
          <tpl fld="9" item="0"/>
          <tpl hier="218" item="0"/>
          <tpl fld="3" item="2"/>
        </tpls>
      </n>
      <n v="79.484121621621625" in="1">
        <tpls c="5">
          <tpl fld="0" item="0"/>
          <tpl fld="1" item="1"/>
          <tpl hier="218" item="0"/>
          <tpl fld="3" item="7"/>
          <tpl fld="7" item="2"/>
        </tpls>
      </n>
      <n v="53.847635135135143" in="1">
        <tpls c="6">
          <tpl fld="0" item="0"/>
          <tpl fld="1" item="1"/>
          <tpl fld="9" item="1"/>
          <tpl hier="218" item="0"/>
          <tpl fld="3" item="7"/>
          <tpl fld="7" item="2"/>
        </tpls>
      </n>
      <n v="361.26047297297299" in="1">
        <tpls c="5">
          <tpl fld="0" item="0"/>
          <tpl fld="1" item="1"/>
          <tpl hier="218" item="0"/>
          <tpl fld="3" item="5"/>
          <tpl fld="5" item="1"/>
        </tpls>
      </n>
      <n v="126.08912162162159" in="1">
        <tpls c="6">
          <tpl fld="0" item="0"/>
          <tpl fld="1" item="1"/>
          <tpl fld="9" item="1"/>
          <tpl hier="218" item="0"/>
          <tpl fld="3" item="5"/>
          <tpl fld="5" item="1"/>
        </tpls>
      </n>
      <n v="71.072499999999991" in="1">
        <tpls c="5">
          <tpl fld="0" item="0"/>
          <tpl fld="1" item="1"/>
          <tpl hier="218" item="0"/>
          <tpl fld="3" item="5"/>
          <tpl fld="5" item="0"/>
        </tpls>
      </n>
      <n v="30.116418918918917" in="1">
        <tpls c="6">
          <tpl fld="0" item="0"/>
          <tpl fld="1" item="1"/>
          <tpl fld="9" item="1"/>
          <tpl hier="218" item="0"/>
          <tpl fld="3" item="5"/>
          <tpl fld="5" item="0"/>
        </tpls>
      </n>
      <n v="31.553040540540543" in="1">
        <tpls c="5">
          <tpl fld="0" item="0"/>
          <tpl fld="1" item="1"/>
          <tpl hier="218" item="0"/>
          <tpl fld="3" item="5"/>
          <tpl fld="5" item="8"/>
        </tpls>
      </n>
      <n v="1.75" in="1">
        <tpls c="6">
          <tpl fld="0" item="0"/>
          <tpl fld="1" item="1"/>
          <tpl fld="9" item="1"/>
          <tpl hier="218" item="0"/>
          <tpl fld="3" item="5"/>
          <tpl fld="5" item="8"/>
        </tpls>
      </n>
      <n v="20.350675675675674" in="1">
        <tpls c="5">
          <tpl fld="0" item="0"/>
          <tpl fld="1" item="1"/>
          <tpl hier="218" item="0"/>
          <tpl fld="3" item="1"/>
          <tpl fld="5" item="7"/>
        </tpls>
      </n>
      <n v="15.110810810810808" in="1">
        <tpls c="6">
          <tpl fld="0" item="0"/>
          <tpl fld="1" item="1"/>
          <tpl fld="9" item="1"/>
          <tpl hier="218" item="0"/>
          <tpl fld="3" item="1"/>
          <tpl fld="5" item="7"/>
        </tpls>
      </n>
      <n v="63.45945945945946" in="1">
        <tpls c="5">
          <tpl fld="0" item="0"/>
          <tpl fld="1" item="1"/>
          <tpl hier="218" item="0"/>
          <tpl fld="3" item="1"/>
          <tpl fld="5" item="5"/>
        </tpls>
      </n>
      <n v="15.444054054054055" in="1">
        <tpls c="6">
          <tpl fld="0" item="0"/>
          <tpl fld="1" item="1"/>
          <tpl fld="9" item="1"/>
          <tpl hier="218" item="0"/>
          <tpl fld="3" item="1"/>
          <tpl fld="5" item="5"/>
        </tpls>
      </n>
      <n v="93.823310810810824" in="1">
        <tpls c="5">
          <tpl fld="0" item="0"/>
          <tpl fld="1" item="1"/>
          <tpl hier="218" item="0"/>
          <tpl fld="3" item="1"/>
          <tpl fld="5" item="3"/>
        </tpls>
      </n>
      <n v="6.9891891891891902" in="1">
        <tpls c="6">
          <tpl fld="0" item="0"/>
          <tpl fld="1" item="1"/>
          <tpl fld="9" item="1"/>
          <tpl hier="218" item="0"/>
          <tpl fld="3" item="1"/>
          <tpl fld="5" item="3"/>
        </tpls>
      </n>
      <n v="9.0027027027027025" in="1">
        <tpls c="5">
          <tpl fld="0" item="0"/>
          <tpl fld="1" item="1"/>
          <tpl hier="218" item="0"/>
          <tpl fld="3" item="3"/>
          <tpl fld="5" item="1"/>
        </tpls>
      </n>
      <n v="2" in="1">
        <tpls c="6">
          <tpl fld="0" item="0"/>
          <tpl fld="1" item="1"/>
          <tpl fld="9" item="1"/>
          <tpl hier="218" item="0"/>
          <tpl fld="3" item="3"/>
          <tpl fld="5" item="1"/>
        </tpls>
      </n>
      <m in="1">
        <tpls c="5">
          <tpl fld="0" item="0"/>
          <tpl fld="1" item="1"/>
          <tpl hier="218" item="0"/>
          <tpl fld="3" item="3"/>
          <tpl fld="5" item="4"/>
        </tpls>
      </m>
      <m in="1">
        <tpls c="6">
          <tpl fld="0" item="0"/>
          <tpl fld="1" item="1"/>
          <tpl fld="9" item="1"/>
          <tpl hier="218" item="0"/>
          <tpl fld="3" item="3"/>
          <tpl fld="5" item="4"/>
        </tpls>
      </m>
      <n v="3.3" in="1">
        <tpls c="5">
          <tpl fld="0" item="0"/>
          <tpl fld="1" item="1"/>
          <tpl hier="218" item="0"/>
          <tpl fld="3" item="3"/>
          <tpl fld="5" item="2"/>
        </tpls>
      </n>
      <m in="1">
        <tpls c="6">
          <tpl fld="0" item="0"/>
          <tpl fld="1" item="1"/>
          <tpl fld="9" item="1"/>
          <tpl hier="218" item="0"/>
          <tpl fld="3" item="3"/>
          <tpl fld="5" item="2"/>
        </tpls>
      </m>
      <n v="28.662837837837841" in="1">
        <tpls c="5">
          <tpl fld="0" item="0"/>
          <tpl fld="1" item="1"/>
          <tpl hier="218" item="0"/>
          <tpl fld="3" item="3"/>
          <tpl fld="5" item="6"/>
        </tpls>
      </n>
      <n v="4.8074324324324325" in="1">
        <tpls c="6">
          <tpl fld="0" item="0"/>
          <tpl fld="1" item="1"/>
          <tpl fld="9" item="1"/>
          <tpl hier="218" item="0"/>
          <tpl fld="3" item="3"/>
          <tpl fld="5" item="6"/>
        </tpls>
      </n>
      <n v="2.69527027027027" in="1">
        <tpls c="5">
          <tpl fld="0" item="0"/>
          <tpl fld="1" item="1"/>
          <tpl hier="218" item="0"/>
          <tpl fld="3" item="4"/>
          <tpl fld="5" item="7"/>
        </tpls>
      </n>
      <n v="0.40540540540540543" in="1">
        <tpls c="6">
          <tpl fld="0" item="0"/>
          <tpl fld="1" item="1"/>
          <tpl fld="9" item="1"/>
          <tpl hier="218" item="0"/>
          <tpl fld="3" item="4"/>
          <tpl fld="5" item="7"/>
        </tpls>
      </n>
      <n v="16.860608108108107" in="1">
        <tpls c="5">
          <tpl fld="0" item="0"/>
          <tpl fld="1" item="1"/>
          <tpl hier="218" item="0"/>
          <tpl fld="3" item="4"/>
          <tpl fld="5" item="0"/>
        </tpls>
      </n>
      <n v="8.6011486486486479" in="1">
        <tpls c="6">
          <tpl fld="0" item="0"/>
          <tpl fld="1" item="1"/>
          <tpl fld="9" item="1"/>
          <tpl hier="218" item="0"/>
          <tpl fld="3" item="4"/>
          <tpl fld="5" item="0"/>
        </tpls>
      </n>
      <n v="1" in="1">
        <tpls c="6">
          <tpl fld="0" item="0"/>
          <tpl fld="1" item="1"/>
          <tpl fld="9" item="1"/>
          <tpl hier="218" item="0"/>
          <tpl fld="3" item="4"/>
          <tpl fld="5" item="3"/>
        </tpls>
      </n>
      <n v="8.7729729729729744" in="1">
        <tpls c="5">
          <tpl fld="0" item="0"/>
          <tpl fld="1" item="1"/>
          <tpl fld="9" item="1"/>
          <tpl hier="218" item="0"/>
          <tpl fld="3" item="0"/>
        </tpls>
      </n>
      <n v="235.17135135135132" in="1">
        <tpls c="6">
          <tpl fld="0" item="0"/>
          <tpl fld="1" item="1"/>
          <tpl fld="9" item="0"/>
          <tpl hier="218" item="0"/>
          <tpl fld="3" item="5"/>
          <tpl fld="5" item="1"/>
        </tpls>
      </n>
      <n v="40.956081081081081" in="1">
        <tpls c="6">
          <tpl fld="0" item="0"/>
          <tpl fld="1" item="1"/>
          <tpl fld="9" item="0"/>
          <tpl hier="218" item="0"/>
          <tpl fld="3" item="5"/>
          <tpl fld="5" item="0"/>
        </tpls>
      </n>
      <n v="29.803040540540543" in="1">
        <tpls c="6">
          <tpl fld="0" item="0"/>
          <tpl fld="1" item="1"/>
          <tpl fld="9" item="0"/>
          <tpl hier="218" item="0"/>
          <tpl fld="3" item="5"/>
          <tpl fld="5" item="8"/>
        </tpls>
      </n>
      <n v="5.2398648648648649" in="1">
        <tpls c="6">
          <tpl fld="0" item="0"/>
          <tpl fld="1" item="1"/>
          <tpl fld="9" item="0"/>
          <tpl hier="218" item="0"/>
          <tpl fld="3" item="1"/>
          <tpl fld="5" item="7"/>
        </tpls>
      </n>
      <n v="48.01540540540541" in="1">
        <tpls c="6">
          <tpl fld="0" item="0"/>
          <tpl fld="1" item="1"/>
          <tpl fld="9" item="0"/>
          <tpl hier="218" item="0"/>
          <tpl fld="3" item="1"/>
          <tpl fld="5" item="5"/>
        </tpls>
      </n>
      <m in="1">
        <tpls c="6">
          <tpl fld="0" item="0"/>
          <tpl fld="1" item="1"/>
          <tpl fld="9" item="0"/>
          <tpl hier="218" item="0"/>
          <tpl fld="3" item="3"/>
          <tpl fld="5" item="4"/>
        </tpls>
      </m>
      <n v="2.2898648648648647" in="1">
        <tpls c="6">
          <tpl fld="0" item="0"/>
          <tpl fld="1" item="1"/>
          <tpl fld="9" item="0"/>
          <tpl hier="218" item="0"/>
          <tpl fld="3" item="4"/>
          <tpl fld="5" item="7"/>
        </tpls>
      </n>
      <n v="213" in="0">
        <tpls c="5">
          <tpl fld="0" item="0"/>
          <tpl fld="1" item="0"/>
          <tpl fld="9" item="0"/>
          <tpl hier="218" item="0"/>
          <tpl fld="3" item="0"/>
        </tpls>
      </n>
      <n v="95.969256756756764" in="1">
        <tpls c="4">
          <tpl fld="0" item="0"/>
          <tpl fld="1" item="1"/>
          <tpl hier="218" item="0"/>
          <tpl fld="3" item="2"/>
        </tpls>
      </n>
      <n v="41.591891891891898" in="1">
        <tpls c="5">
          <tpl fld="0" item="0"/>
          <tpl fld="1" item="1"/>
          <tpl fld="9" item="1"/>
          <tpl hier="218" item="0"/>
          <tpl fld="3" item="2"/>
        </tpls>
      </n>
      <n v="3551" in="0">
        <tpls c="5">
          <tpl fld="0" item="0"/>
          <tpl fld="1" item="0"/>
          <tpl hier="218" item="0"/>
          <tpl fld="3" item="7"/>
          <tpl fld="7" item="1"/>
        </tpls>
      </n>
      <n v="1842" in="0">
        <tpls c="6">
          <tpl fld="0" item="0"/>
          <tpl fld="1" item="0"/>
          <tpl fld="9" item="1"/>
          <tpl hier="218" item="0"/>
          <tpl fld="3" item="7"/>
          <tpl fld="7" item="1"/>
        </tpls>
      </n>
      <n v="704" in="0">
        <tpls c="5">
          <tpl fld="0" item="0"/>
          <tpl fld="1" item="0"/>
          <tpl hier="218" item="0"/>
          <tpl fld="3" item="7"/>
          <tpl fld="7" item="2"/>
        </tpls>
      </n>
      <n v="405" in="0">
        <tpls c="6">
          <tpl fld="0" item="0"/>
          <tpl fld="1" item="0"/>
          <tpl fld="9" item="1"/>
          <tpl hier="218" item="0"/>
          <tpl fld="3" item="7"/>
          <tpl fld="7" item="2"/>
        </tpls>
      </n>
      <n v="710" in="0">
        <tpls c="5">
          <tpl fld="0" item="0"/>
          <tpl fld="1" item="0"/>
          <tpl hier="218" item="0"/>
          <tpl fld="3" item="7"/>
          <tpl fld="7" item="4"/>
        </tpls>
      </n>
      <n v="273" in="0">
        <tpls c="6">
          <tpl fld="0" item="0"/>
          <tpl fld="1" item="0"/>
          <tpl fld="9" item="1"/>
          <tpl hier="218" item="0"/>
          <tpl fld="3" item="7"/>
          <tpl fld="7" item="4"/>
        </tpls>
      </n>
      <n v="7151" in="0">
        <tpls c="5">
          <tpl fld="0" item="0"/>
          <tpl fld="1" item="0"/>
          <tpl hier="218" item="0"/>
          <tpl fld="3" item="5"/>
          <tpl fld="5" item="1"/>
        </tpls>
      </n>
      <n v="2269" in="0">
        <tpls c="6">
          <tpl fld="0" item="0"/>
          <tpl fld="1" item="0"/>
          <tpl fld="9" item="1"/>
          <tpl hier="218" item="0"/>
          <tpl fld="3" item="5"/>
          <tpl fld="5" item="1"/>
        </tpls>
      </n>
      <n v="1166" in="0">
        <tpls c="5">
          <tpl fld="0" item="0"/>
          <tpl fld="1" item="0"/>
          <tpl hier="218" item="0"/>
          <tpl fld="3" item="5"/>
          <tpl fld="5" item="4"/>
        </tpls>
      </n>
      <n v="626" in="0">
        <tpls c="6">
          <tpl fld="0" item="0"/>
          <tpl fld="1" item="0"/>
          <tpl fld="9" item="1"/>
          <tpl hier="218" item="0"/>
          <tpl fld="3" item="5"/>
          <tpl fld="5" item="4"/>
        </tpls>
      </n>
      <n v="3281" in="0">
        <tpls c="5">
          <tpl fld="0" item="0"/>
          <tpl fld="1" item="0"/>
          <tpl hier="218" item="0"/>
          <tpl fld="3" item="5"/>
          <tpl fld="5" item="0"/>
        </tpls>
      </n>
      <n v="1292" in="0">
        <tpls c="6">
          <tpl fld="0" item="0"/>
          <tpl fld="1" item="0"/>
          <tpl fld="9" item="1"/>
          <tpl hier="218" item="0"/>
          <tpl fld="3" item="5"/>
          <tpl fld="5" item="0"/>
        </tpls>
      </n>
      <n v="215" in="0">
        <tpls c="5">
          <tpl fld="0" item="0"/>
          <tpl fld="1" item="0"/>
          <tpl hier="218" item="0"/>
          <tpl fld="3" item="5"/>
          <tpl fld="5" item="2"/>
        </tpls>
      </n>
      <n v="64" in="0">
        <tpls c="6">
          <tpl fld="0" item="0"/>
          <tpl fld="1" item="0"/>
          <tpl fld="9" item="1"/>
          <tpl hier="218" item="0"/>
          <tpl fld="3" item="5"/>
          <tpl fld="5" item="2"/>
        </tpls>
      </n>
      <n v="2570" in="0">
        <tpls c="5">
          <tpl fld="0" item="0"/>
          <tpl fld="1" item="0"/>
          <tpl hier="218" item="0"/>
          <tpl fld="3" item="5"/>
          <tpl fld="5" item="8"/>
        </tpls>
      </n>
      <n v="223" in="0">
        <tpls c="6">
          <tpl fld="0" item="0"/>
          <tpl fld="1" item="0"/>
          <tpl fld="9" item="1"/>
          <tpl hier="218" item="0"/>
          <tpl fld="3" item="5"/>
          <tpl fld="5" item="8"/>
        </tpls>
      </n>
      <n v="1299" in="0">
        <tpls c="5">
          <tpl fld="0" item="0"/>
          <tpl fld="1" item="0"/>
          <tpl hier="218" item="0"/>
          <tpl fld="3" item="1"/>
          <tpl fld="5" item="1"/>
        </tpls>
      </n>
      <n v="354" in="0">
        <tpls c="6">
          <tpl fld="0" item="0"/>
          <tpl fld="1" item="0"/>
          <tpl fld="9" item="1"/>
          <tpl hier="218" item="0"/>
          <tpl fld="3" item="1"/>
          <tpl fld="5" item="1"/>
        </tpls>
      </n>
      <n v="514" in="0">
        <tpls c="5">
          <tpl fld="0" item="0"/>
          <tpl fld="1" item="0"/>
          <tpl hier="218" item="0"/>
          <tpl fld="3" item="1"/>
          <tpl fld="5" item="7"/>
        </tpls>
      </n>
      <n v="281" in="0">
        <tpls c="6">
          <tpl fld="0" item="0"/>
          <tpl fld="1" item="0"/>
          <tpl fld="9" item="1"/>
          <tpl hier="218" item="0"/>
          <tpl fld="3" item="1"/>
          <tpl fld="5" item="7"/>
        </tpls>
      </n>
      <n v="717" in="0">
        <tpls c="5">
          <tpl fld="0" item="0"/>
          <tpl fld="1" item="0"/>
          <tpl hier="218" item="0"/>
          <tpl fld="3" item="1"/>
          <tpl fld="5" item="0"/>
        </tpls>
      </n>
      <n v="408" in="0">
        <tpls c="6">
          <tpl fld="0" item="0"/>
          <tpl fld="1" item="0"/>
          <tpl fld="9" item="1"/>
          <tpl hier="218" item="0"/>
          <tpl fld="3" item="1"/>
          <tpl fld="5" item="0"/>
        </tpls>
      </n>
      <n v="3432" in="0">
        <tpls c="5">
          <tpl fld="0" item="0"/>
          <tpl fld="1" item="0"/>
          <tpl hier="218" item="0"/>
          <tpl fld="3" item="1"/>
          <tpl fld="5" item="5"/>
        </tpls>
      </n>
      <n v="859" in="0">
        <tpls c="6">
          <tpl fld="0" item="0"/>
          <tpl fld="1" item="0"/>
          <tpl fld="9" item="1"/>
          <tpl hier="218" item="0"/>
          <tpl fld="3" item="1"/>
          <tpl fld="5" item="5"/>
        </tpls>
      </n>
      <n v="4094" in="0">
        <tpls c="5">
          <tpl fld="0" item="0"/>
          <tpl fld="1" item="0"/>
          <tpl hier="218" item="0"/>
          <tpl fld="3" item="1"/>
          <tpl fld="5" item="3"/>
        </tpls>
      </n>
      <n v="210" in="0">
        <tpls c="6">
          <tpl fld="0" item="0"/>
          <tpl fld="1" item="0"/>
          <tpl fld="9" item="1"/>
          <tpl hier="218" item="0"/>
          <tpl fld="3" item="1"/>
          <tpl fld="5" item="3"/>
        </tpls>
      </n>
      <n v="2305" in="0">
        <tpls c="5">
          <tpl fld="0" item="0"/>
          <tpl fld="1" item="0"/>
          <tpl hier="218" item="0"/>
          <tpl fld="3" item="1"/>
          <tpl fld="5" item="8"/>
        </tpls>
      </n>
      <n v="200" in="0">
        <tpls c="6">
          <tpl fld="0" item="0"/>
          <tpl fld="1" item="0"/>
          <tpl fld="9" item="1"/>
          <tpl hier="218" item="0"/>
          <tpl fld="3" item="1"/>
          <tpl fld="5" item="8"/>
        </tpls>
      </n>
      <n v="544" in="0">
        <tpls c="5">
          <tpl fld="0" item="0"/>
          <tpl fld="1" item="0"/>
          <tpl hier="218" item="0"/>
          <tpl fld="3" item="3"/>
          <tpl fld="5" item="1"/>
        </tpls>
      </n>
      <n v="74" in="0">
        <tpls c="6">
          <tpl fld="0" item="0"/>
          <tpl fld="1" item="0"/>
          <tpl fld="9" item="1"/>
          <tpl hier="218" item="0"/>
          <tpl fld="3" item="3"/>
          <tpl fld="5" item="1"/>
        </tpls>
      </n>
      <n v="2" in="0">
        <tpls c="5">
          <tpl fld="0" item="0"/>
          <tpl fld="1" item="0"/>
          <tpl hier="218" item="0"/>
          <tpl fld="3" item="3"/>
          <tpl fld="5" item="4"/>
        </tpls>
      </n>
      <n v="1" in="0">
        <tpls c="6">
          <tpl fld="0" item="0"/>
          <tpl fld="1" item="0"/>
          <tpl fld="9" item="1"/>
          <tpl hier="218" item="0"/>
          <tpl fld="3" item="3"/>
          <tpl fld="5" item="4"/>
        </tpls>
      </n>
      <n v="529" in="0">
        <tpls c="5">
          <tpl fld="0" item="0"/>
          <tpl fld="1" item="0"/>
          <tpl hier="218" item="0"/>
          <tpl fld="3" item="3"/>
          <tpl fld="5" item="7"/>
        </tpls>
      </n>
      <n v="354" in="0">
        <tpls c="6">
          <tpl fld="0" item="0"/>
          <tpl fld="1" item="0"/>
          <tpl fld="9" item="1"/>
          <tpl hier="218" item="0"/>
          <tpl fld="3" item="3"/>
          <tpl fld="5" item="7"/>
        </tpls>
      </n>
      <n v="554" in="0">
        <tpls c="5">
          <tpl fld="0" item="0"/>
          <tpl fld="1" item="0"/>
          <tpl hier="218" item="0"/>
          <tpl fld="3" item="3"/>
          <tpl fld="5" item="0"/>
        </tpls>
      </n>
      <n v="362" in="0">
        <tpls c="6">
          <tpl fld="0" item="0"/>
          <tpl fld="1" item="0"/>
          <tpl fld="9" item="1"/>
          <tpl hier="218" item="0"/>
          <tpl fld="3" item="3"/>
          <tpl fld="5" item="0"/>
        </tpls>
      </n>
      <n v="295" in="0">
        <tpls c="5">
          <tpl fld="0" item="0"/>
          <tpl fld="1" item="0"/>
          <tpl hier="218" item="0"/>
          <tpl fld="3" item="3"/>
          <tpl fld="5" item="2"/>
        </tpls>
      </n>
      <n v="33" in="0">
        <tpls c="6">
          <tpl fld="0" item="0"/>
          <tpl fld="1" item="0"/>
          <tpl fld="9" item="1"/>
          <tpl hier="218" item="0"/>
          <tpl fld="3" item="3"/>
          <tpl fld="5" item="2"/>
        </tpls>
      </n>
      <n v="4560" in="0">
        <tpls c="5">
          <tpl fld="0" item="0"/>
          <tpl fld="1" item="0"/>
          <tpl hier="218" item="0"/>
          <tpl fld="3" item="3"/>
          <tpl fld="5" item="3"/>
        </tpls>
      </n>
      <n v="136" in="0">
        <tpls c="6">
          <tpl fld="0" item="0"/>
          <tpl fld="1" item="0"/>
          <tpl fld="9" item="1"/>
          <tpl hier="218" item="0"/>
          <tpl fld="3" item="3"/>
          <tpl fld="5" item="3"/>
        </tpls>
      </n>
      <n v="1224" in="0">
        <tpls c="5">
          <tpl fld="0" item="0"/>
          <tpl fld="1" item="0"/>
          <tpl hier="218" item="0"/>
          <tpl fld="3" item="3"/>
          <tpl fld="5" item="6"/>
        </tpls>
      </n>
      <n v="261" in="0">
        <tpls c="6">
          <tpl fld="0" item="0"/>
          <tpl fld="1" item="0"/>
          <tpl fld="9" item="1"/>
          <tpl hier="218" item="0"/>
          <tpl fld="3" item="3"/>
          <tpl fld="5" item="6"/>
        </tpls>
      </n>
      <n v="265" in="0">
        <tpls c="5">
          <tpl fld="0" item="0"/>
          <tpl fld="1" item="0"/>
          <tpl hier="218" item="0"/>
          <tpl fld="3" item="4"/>
          <tpl fld="5" item="1"/>
        </tpls>
      </n>
      <n v="52" in="0">
        <tpls c="6">
          <tpl fld="0" item="0"/>
          <tpl fld="1" item="0"/>
          <tpl fld="9" item="1"/>
          <tpl hier="218" item="0"/>
          <tpl fld="3" item="4"/>
          <tpl fld="5" item="1"/>
        </tpls>
      </n>
      <n v="29" in="0">
        <tpls c="5">
          <tpl fld="0" item="0"/>
          <tpl fld="1" item="0"/>
          <tpl hier="218" item="0"/>
          <tpl fld="3" item="4"/>
          <tpl fld="5" item="7"/>
        </tpls>
      </n>
      <n v="3" in="0">
        <tpls c="6">
          <tpl fld="0" item="0"/>
          <tpl fld="1" item="0"/>
          <tpl fld="9" item="1"/>
          <tpl hier="218" item="0"/>
          <tpl fld="3" item="4"/>
          <tpl fld="5" item="7"/>
        </tpls>
      </n>
      <n v="1106" in="0">
        <tpls c="5">
          <tpl fld="0" item="0"/>
          <tpl fld="1" item="0"/>
          <tpl hier="218" item="0"/>
          <tpl fld="3" item="4"/>
          <tpl fld="5" item="0"/>
        </tpls>
      </n>
      <n v="546" in="0">
        <tpls c="6">
          <tpl fld="0" item="0"/>
          <tpl fld="1" item="0"/>
          <tpl fld="9" item="1"/>
          <tpl hier="218" item="0"/>
          <tpl fld="3" item="4"/>
          <tpl fld="5" item="0"/>
        </tpls>
      </n>
      <n v="1415" in="0">
        <tpls c="5">
          <tpl fld="0" item="0"/>
          <tpl fld="1" item="0"/>
          <tpl hier="218" item="0"/>
          <tpl fld="3" item="4"/>
          <tpl fld="5" item="5"/>
        </tpls>
      </n>
      <n v="349" in="0">
        <tpls c="6">
          <tpl fld="0" item="0"/>
          <tpl fld="1" item="0"/>
          <tpl fld="9" item="1"/>
          <tpl hier="218" item="0"/>
          <tpl fld="3" item="4"/>
          <tpl fld="5" item="5"/>
        </tpls>
      </n>
      <n v="1445" in="0">
        <tpls c="5">
          <tpl fld="0" item="0"/>
          <tpl fld="1" item="0"/>
          <tpl hier="218" item="0"/>
          <tpl fld="3" item="4"/>
          <tpl fld="5" item="3"/>
        </tpls>
      </n>
      <n v="101" in="0">
        <tpls c="6">
          <tpl fld="0" item="0"/>
          <tpl fld="1" item="0"/>
          <tpl fld="9" item="1"/>
          <tpl hier="218" item="0"/>
          <tpl fld="3" item="4"/>
          <tpl fld="5" item="3"/>
        </tpls>
      </n>
      <n v="18.609459459459458" in="1">
        <tpls c="4">
          <tpl fld="0" item="0"/>
          <tpl fld="1" item="1"/>
          <tpl hier="218" item="0"/>
          <tpl fld="3" item="0"/>
        </tpls>
      </n>
      <n v="496" in="0">
        <tpls c="5">
          <tpl fld="0" item="0"/>
          <tpl fld="1" item="0"/>
          <tpl fld="9" item="1"/>
          <tpl hier="218" item="0"/>
          <tpl fld="3" item="2"/>
        </tpls>
      </n>
      <n v="27.689729729729731" in="1">
        <tpls c="6">
          <tpl fld="0" item="0"/>
          <tpl fld="1" item="1"/>
          <tpl fld="9" item="0"/>
          <tpl hier="218" item="0"/>
          <tpl fld="3" item="7"/>
          <tpl fld="7" item="4"/>
        </tpls>
      </n>
      <n v="39.768243243243248" in="1">
        <tpls c="6">
          <tpl fld="0" item="0"/>
          <tpl fld="1" item="1"/>
          <tpl fld="9" item="0"/>
          <tpl hier="218" item="0"/>
          <tpl fld="3" item="5"/>
          <tpl fld="5" item="4"/>
        </tpls>
      </n>
      <n v="4.6386486486486485" in="1">
        <tpls c="6">
          <tpl fld="0" item="0"/>
          <tpl fld="1" item="1"/>
          <tpl fld="9" item="0"/>
          <tpl hier="218" item="0"/>
          <tpl fld="3" item="5"/>
          <tpl fld="5" item="2"/>
        </tpls>
      </n>
      <n v="64.31114864864864" in="1">
        <tpls c="6">
          <tpl fld="0" item="0"/>
          <tpl fld="1" item="1"/>
          <tpl fld="9" item="0"/>
          <tpl hier="218" item="0"/>
          <tpl fld="3" item="1"/>
          <tpl fld="5" item="1"/>
        </tpls>
      </n>
      <n v="9.9243243243243242" in="1">
        <tpls c="6">
          <tpl fld="0" item="0"/>
          <tpl fld="1" item="1"/>
          <tpl fld="9" item="0"/>
          <tpl hier="218" item="0"/>
          <tpl fld="3" item="1"/>
          <tpl fld="5" item="0"/>
        </tpls>
      </n>
      <n v="86.83412162162162" in="1">
        <tpls c="6">
          <tpl fld="0" item="0"/>
          <tpl fld="1" item="1"/>
          <tpl fld="9" item="0"/>
          <tpl hier="218" item="0"/>
          <tpl fld="3" item="1"/>
          <tpl fld="5" item="3"/>
        </tpls>
      </n>
      <n v="7.0027027027027033" in="1">
        <tpls c="6">
          <tpl fld="0" item="0"/>
          <tpl fld="1" item="1"/>
          <tpl fld="9" item="0"/>
          <tpl hier="218" item="0"/>
          <tpl fld="3" item="3"/>
          <tpl fld="5" item="1"/>
        </tpls>
      </n>
      <n v="2" in="1">
        <tpls c="6">
          <tpl fld="0" item="0"/>
          <tpl fld="1" item="1"/>
          <tpl fld="9" item="0"/>
          <tpl hier="218" item="0"/>
          <tpl fld="3" item="3"/>
          <tpl fld="5" item="7"/>
        </tpls>
      </n>
      <n v="3.3" in="1">
        <tpls c="6">
          <tpl fld="0" item="0"/>
          <tpl fld="1" item="1"/>
          <tpl fld="9" item="0"/>
          <tpl hier="218" item="0"/>
          <tpl fld="3" item="3"/>
          <tpl fld="5" item="2"/>
        </tpls>
      </n>
      <n v="23.855405405405406" in="1">
        <tpls c="6">
          <tpl fld="0" item="0"/>
          <tpl fld="1" item="1"/>
          <tpl fld="9" item="0"/>
          <tpl hier="218" item="0"/>
          <tpl fld="3" item="3"/>
          <tpl fld="5" item="6"/>
        </tpls>
      </n>
      <n v="8.2594594594594604" in="1">
        <tpls c="6">
          <tpl fld="0" item="0"/>
          <tpl fld="1" item="1"/>
          <tpl fld="9" item="0"/>
          <tpl hier="218" item="0"/>
          <tpl fld="3" item="4"/>
          <tpl fld="5" item="0"/>
        </tpls>
      </n>
      <n v="25.352027027027031" in="1">
        <tpls c="6">
          <tpl fld="0" item="0"/>
          <tpl fld="1" item="1"/>
          <tpl fld="9" item="0"/>
          <tpl hier="218" item="0"/>
          <tpl fld="3" item="4"/>
          <tpl fld="5" item="3"/>
        </tpls>
      </n>
      <n v="2.4739071022950015E-2" in="2">
        <tpls c="4">
          <tpl fld="0" item="0"/>
          <tpl fld="1" item="2"/>
          <tpl hier="218" item="0"/>
          <tpl fld="4" item="0"/>
        </tpls>
      </n>
      <n v="3.084506301788181E-2" in="2">
        <tpls c="4">
          <tpl fld="0" item="0"/>
          <tpl fld="1" item="2"/>
          <tpl hier="218" item="0"/>
          <tpl fld="3" item="5"/>
        </tpls>
      </n>
      <n v="0.1067739695002265" in="2">
        <tpls c="4">
          <tpl fld="0" item="0"/>
          <tpl fld="1" item="2"/>
          <tpl hier="218" item="0"/>
          <tpl fld="3" item="6"/>
        </tpls>
      </n>
      <n v="2.2826086956521739E-2" in="2">
        <tpls c="5">
          <tpl fld="0" item="0"/>
          <tpl fld="6" item="4"/>
          <tpl fld="1" item="2"/>
          <tpl hier="218" item="0"/>
          <tpl fld="3" item="0"/>
        </tpls>
      </n>
      <n v="2.7806192933982246E-2" in="2">
        <tpls c="5">
          <tpl fld="0" item="0"/>
          <tpl fld="6" item="4"/>
          <tpl fld="1" item="2"/>
          <tpl hier="218" item="0"/>
          <tpl fld="3" item="1"/>
        </tpls>
      </n>
      <n v="2.4739071022950015E-2" in="2">
        <tpls c="5">
          <tpl hier="31" item="4294967295"/>
          <tpl fld="0" item="0"/>
          <tpl fld="1" item="2"/>
          <tpl hier="218" item="0"/>
          <tpl fld="4" item="0"/>
        </tpls>
      </n>
      <n v="3.5757429507429508E-2" in="2">
        <tpls c="5">
          <tpl fld="8" item="0"/>
          <tpl fld="0" item="0"/>
          <tpl fld="1" item="2"/>
          <tpl hier="218" item="0"/>
          <tpl fld="3" item="1"/>
        </tpls>
      </n>
      <n v="1.7711593505407939E-2" in="2">
        <tpls c="5">
          <tpl hier="31" item="4294967295"/>
          <tpl fld="0" item="0"/>
          <tpl fld="1" item="2"/>
          <tpl hier="218" item="0"/>
          <tpl fld="3" item="4"/>
        </tpls>
      </n>
      <n v="1492.3844594594595" in="1">
        <tpls c="4">
          <tpl fld="0" item="0"/>
          <tpl fld="1" item="1"/>
          <tpl hier="218" item="0"/>
          <tpl fld="4" item="0"/>
        </tpls>
      </n>
      <n v="836.45641891891887" in="1">
        <tpls c="4">
          <tpl fld="0" item="0"/>
          <tpl fld="1" item="1"/>
          <tpl hier="218" item="0"/>
          <tpl fld="3" item="5"/>
        </tpls>
      </n>
      <n v="95.562702702702708" in="1">
        <tpls c="4">
          <tpl fld="0" item="0"/>
          <tpl fld="1" item="1"/>
          <tpl hier="218" item="0"/>
          <tpl fld="3" item="6"/>
        </tpls>
      </n>
      <n v="0.15" in="2">
        <tpls c="5">
          <tpl fld="8" item="1"/>
          <tpl fld="0" item="0"/>
          <tpl fld="1" item="2"/>
          <tpl hier="218" item="0"/>
          <tpl fld="3" item="3"/>
        </tpls>
      </n>
      <n v="3.8461538461538464E-2" in="2">
        <tpls c="5">
          <tpl fld="0" item="0"/>
          <tpl fld="6" item="0"/>
          <tpl fld="1" item="2"/>
          <tpl hier="218" item="0"/>
          <tpl fld="3" item="0"/>
        </tpls>
      </n>
      <n v="6.3682320342904289E-2" in="2">
        <tpls c="5">
          <tpl hier="31" item="4294967295"/>
          <tpl fld="0" item="0"/>
          <tpl fld="1" item="2"/>
          <tpl hier="218" item="0"/>
          <tpl fld="3" item="2"/>
        </tpls>
      </n>
      <n v="2.0693788400752922E-2" in="2">
        <tpls c="5">
          <tpl fld="0" item="0"/>
          <tpl fld="6" item="0"/>
          <tpl fld="1" item="2"/>
          <tpl hier="218" item="0"/>
          <tpl fld="3" item="1"/>
        </tpls>
      </n>
      <n v="1.3770665257180367E-2" in="2">
        <tpls c="5">
          <tpl hier="31" item="4294967295"/>
          <tpl fld="0" item="0"/>
          <tpl fld="1" item="2"/>
          <tpl hier="218" item="0"/>
          <tpl fld="3" item="3"/>
        </tpls>
      </n>
      <n v="1.2991116080220447E-2" in="2">
        <tpls c="5">
          <tpl fld="0" item="0"/>
          <tpl fld="2" item="2"/>
          <tpl fld="1" item="2"/>
          <tpl hier="218" item="0"/>
          <tpl fld="4" item="0"/>
        </tpls>
      </n>
      <n v="1.1904761904761904E-2" in="2">
        <tpls c="5">
          <tpl fld="0" item="0"/>
          <tpl fld="2" item="4"/>
          <tpl fld="1" item="2"/>
          <tpl hier="218" item="0"/>
          <tpl fld="3" item="0"/>
        </tpls>
      </n>
      <n v="1.4468633233357354E-2" in="2">
        <tpls c="5">
          <tpl fld="0" item="0"/>
          <tpl fld="2" item="4"/>
          <tpl fld="1" item="2"/>
          <tpl hier="218" item="0"/>
          <tpl fld="3" item="5"/>
        </tpls>
      </n>
      <n v="1.3059701492537313E-2" in="2">
        <tpls c="5">
          <tpl fld="0" item="0"/>
          <tpl fld="2" item="4"/>
          <tpl fld="1" item="2"/>
          <tpl hier="218" item="0"/>
          <tpl fld="3" item="6"/>
        </tpls>
      </n>
      <n v="3.7271142109851788E-2" in="2">
        <tpls c="5">
          <tpl fld="8" item="2"/>
          <tpl fld="0" item="0"/>
          <tpl fld="1" item="2"/>
          <tpl hier="218" item="0"/>
          <tpl fld="3" item="0"/>
        </tpls>
      </n>
      <n v="1.230840158953918E-2" in="2">
        <tpls c="5">
          <tpl fld="8" item="2"/>
          <tpl fld="0" item="0"/>
          <tpl fld="1" item="2"/>
          <tpl hier="218" item="0"/>
          <tpl fld="3" item="1"/>
        </tpls>
      </n>
      <n v="0.24493243243243243" in="2">
        <tpls c="5">
          <tpl fld="8" item="1"/>
          <tpl fld="0" item="0"/>
          <tpl fld="1" item="2"/>
          <tpl hier="218" item="0"/>
          <tpl fld="3" item="4"/>
        </tpls>
      </n>
      <n v="2.2160327767732645E-2" in="2">
        <tpls c="5">
          <tpl fld="0" item="0"/>
          <tpl fld="1" item="2"/>
          <tpl fld="9" item="0"/>
          <tpl hier="218" item="0"/>
          <tpl fld="4" item="0"/>
        </tpls>
      </n>
      <n v="4.706452864347601E-2" in="2">
        <tpls c="5">
          <tpl fld="0" item="0"/>
          <tpl fld="1" item="2"/>
          <tpl fld="9" item="0"/>
          <tpl hier="218" item="0"/>
          <tpl fld="3" item="0"/>
        </tpls>
      </n>
      <n v="5.3415879042106942E-2" in="2">
        <tpls c="5">
          <tpl fld="0" item="0"/>
          <tpl fld="1" item="2"/>
          <tpl fld="9" item="0"/>
          <tpl hier="218" item="0"/>
          <tpl fld="3" item="2"/>
        </tpls>
      </n>
      <n v="8.8330941839499272E-2" in="2">
        <tpls c="5">
          <tpl fld="0" item="0"/>
          <tpl fld="1" item="2"/>
          <tpl fld="9" item="0"/>
          <tpl hier="218" item="0"/>
          <tpl fld="3" item="7"/>
        </tpls>
      </n>
      <n v="2.7025323615175789E-2" in="2">
        <tpls c="5">
          <tpl fld="0" item="0"/>
          <tpl fld="1" item="2"/>
          <tpl fld="9" item="0"/>
          <tpl hier="218" item="0"/>
          <tpl fld="3" item="5"/>
        </tpls>
      </n>
      <n v="2.4448536974814611E-2" in="2">
        <tpls c="5">
          <tpl fld="0" item="0"/>
          <tpl fld="1" item="2"/>
          <tpl fld="9" item="0"/>
          <tpl hier="218" item="0"/>
          <tpl fld="3" item="1"/>
        </tpls>
      </n>
      <n v="1.3539847397664381E-2" in="2">
        <tpls c="5">
          <tpl fld="0" item="0"/>
          <tpl fld="1" item="2"/>
          <tpl fld="9" item="0"/>
          <tpl hier="218" item="0"/>
          <tpl fld="3" item="3"/>
        </tpls>
      </n>
      <n v="1.7492805454334754E-2" in="2">
        <tpls c="5">
          <tpl fld="0" item="0"/>
          <tpl fld="1" item="2"/>
          <tpl fld="9" item="0"/>
          <tpl hier="218" item="0"/>
          <tpl fld="3" item="4"/>
        </tpls>
      </n>
      <n v="8.8448761261261263E-2" in="2">
        <tpls c="5">
          <tpl fld="0" item="0"/>
          <tpl fld="1" item="2"/>
          <tpl fld="9" item="0"/>
          <tpl hier="218" item="0"/>
          <tpl fld="3" item="6"/>
        </tpls>
      </n>
      <n v="2.0609211106841434E-2" in="2">
        <tpls c="5">
          <tpl fld="0" item="0"/>
          <tpl fld="6" item="0"/>
          <tpl fld="1" item="2"/>
          <tpl hier="218" item="0"/>
          <tpl fld="4" item="0"/>
        </tpls>
      </n>
      <n v="5.4573194895775536E-2" in="2">
        <tpls c="5">
          <tpl hier="31" item="4294967295"/>
          <tpl fld="0" item="0"/>
          <tpl fld="1" item="2"/>
          <tpl hier="218" item="0"/>
          <tpl fld="3" item="0"/>
        </tpls>
      </n>
      <n v="0.11538461538461539" in="2">
        <tpls c="5">
          <tpl fld="0" item="0"/>
          <tpl fld="6" item="3"/>
          <tpl fld="1" item="2"/>
          <tpl hier="218" item="0"/>
          <tpl fld="3" item="0"/>
        </tpls>
      </n>
      <n v="3.3281956432388002E-2" in="2">
        <tpls c="5">
          <tpl fld="0" item="0"/>
          <tpl fld="6" item="0"/>
          <tpl fld="1" item="2"/>
          <tpl hier="218" item="0"/>
          <tpl fld="3" item="5"/>
        </tpls>
      </n>
      <n v="2.6728113983548771E-2" in="2">
        <tpls c="5">
          <tpl hier="31" item="4294967295"/>
          <tpl fld="0" item="0"/>
          <tpl fld="1" item="2"/>
          <tpl hier="218" item="0"/>
          <tpl fld="3" item="1"/>
        </tpls>
      </n>
      <n v="1.3981127317052667E-2" in="2">
        <tpls c="5">
          <tpl fld="0" item="0"/>
          <tpl fld="6" item="3"/>
          <tpl fld="1" item="2"/>
          <tpl hier="218" item="0"/>
          <tpl fld="3" item="1"/>
        </tpls>
      </n>
      <n v="1.0608227626211117E-2" in="2">
        <tpls c="5">
          <tpl fld="0" item="0"/>
          <tpl fld="2" item="3"/>
          <tpl fld="1" item="2"/>
          <tpl hier="218" item="0"/>
          <tpl fld="4" item="0"/>
        </tpls>
      </n>
      <n v="0.30697940898645137" in="2">
        <tpls c="5">
          <tpl fld="0" item="0"/>
          <tpl fld="2" item="0"/>
          <tpl fld="1" item="2"/>
          <tpl hier="218" item="0"/>
          <tpl fld="4" item="0"/>
        </tpls>
      </n>
      <n v="3.084506301788181E-2" in="2">
        <tpls c="5">
          <tpl hier="31" item="4294967295"/>
          <tpl fld="0" item="0"/>
          <tpl fld="1" item="2"/>
          <tpl hier="218" item="0"/>
          <tpl fld="3" item="5"/>
        </tpls>
      </n>
      <n v="2.0767891021055578E-2" in="2">
        <tpls c="5">
          <tpl fld="0" item="0"/>
          <tpl fld="2" item="5"/>
          <tpl fld="1" item="2"/>
          <tpl hier="218" item="0"/>
          <tpl fld="3" item="1"/>
        </tpls>
      </n>
      <m in="2">
        <tpls c="5">
          <tpl fld="0" item="0"/>
          <tpl fld="2" item="5"/>
          <tpl fld="1" item="2"/>
          <tpl hier="218" item="0"/>
          <tpl fld="3" item="3"/>
        </tpls>
      </m>
      <n v="0.1067739695002265" in="2">
        <tpls c="5">
          <tpl hier="31" item="4294967295"/>
          <tpl fld="0" item="0"/>
          <tpl fld="1" item="2"/>
          <tpl hier="218" item="0"/>
          <tpl fld="3" item="6"/>
        </tpls>
      </n>
      <n v="8.398932545991368E-2" in="2">
        <tpls c="5">
          <tpl fld="0" item="0"/>
          <tpl fld="2" item="1"/>
          <tpl fld="1" item="2"/>
          <tpl hier="218" item="0"/>
          <tpl fld="4" item="0"/>
        </tpls>
      </n>
      <n v="1.938944588808349E-2" in="2">
        <tpls c="5">
          <tpl fld="8" item="0"/>
          <tpl fld="0" item="0"/>
          <tpl fld="1" item="2"/>
          <tpl hier="218" item="0"/>
          <tpl fld="3" item="4"/>
        </tpls>
      </n>
      <n v="0.13316534273102074" in="2">
        <tpls c="5">
          <tpl fld="0" item="0"/>
          <tpl fld="1" item="2"/>
          <tpl fld="9" item="1"/>
          <tpl hier="218" item="0"/>
          <tpl fld="3" item="7"/>
        </tpls>
      </n>
      <n v="4.250868581586071E-2" in="2">
        <tpls c="5">
          <tpl fld="0" item="0"/>
          <tpl fld="1" item="2"/>
          <tpl fld="9" item="1"/>
          <tpl hier="218" item="0"/>
          <tpl fld="3" item="5"/>
        </tpls>
      </n>
      <n v="0.17086615509982345" in="2">
        <tpls c="5">
          <tpl fld="0" item="0"/>
          <tpl fld="1" item="2"/>
          <tpl fld="9" item="1"/>
          <tpl hier="218" item="0"/>
          <tpl fld="3" item="6"/>
        </tpls>
      </n>
      <n v="6.0185185185185182E-2" in="2">
        <tpls c="5">
          <tpl fld="0" item="0"/>
          <tpl fld="6" item="3"/>
          <tpl fld="1" item="2"/>
          <tpl hier="218" item="0"/>
          <tpl fld="3" item="6"/>
        </tpls>
      </n>
      <n v="2.8463855421686744E-2" in="2">
        <tpls c="5">
          <tpl fld="0" item="0"/>
          <tpl fld="6" item="0"/>
          <tpl fld="1" item="2"/>
          <tpl hier="218" item="0"/>
          <tpl fld="3" item="4"/>
        </tpls>
      </n>
      <n v="1.3331754791024828E-2" in="2">
        <tpls c="5">
          <tpl fld="0" item="0"/>
          <tpl fld="6" item="4"/>
          <tpl fld="1" item="2"/>
          <tpl hier="218" item="0"/>
          <tpl fld="3" item="3"/>
        </tpls>
      </n>
      <n v="3.4027173392930522E-2" in="2">
        <tpls c="5">
          <tpl fld="0" item="0"/>
          <tpl fld="6" item="2"/>
          <tpl fld="1" item="2"/>
          <tpl hier="218" item="0"/>
          <tpl fld="3" item="1"/>
        </tpls>
      </n>
      <n v="2.924919025115489E-2" in="2">
        <tpls c="5">
          <tpl fld="0" item="0"/>
          <tpl fld="6" item="1"/>
          <tpl fld="1" item="2"/>
          <tpl hier="218" item="0"/>
          <tpl fld="3" item="1"/>
        </tpls>
      </n>
      <n v="1.6627170817511725E-2" in="2">
        <tpls c="5">
          <tpl fld="0" item="0"/>
          <tpl fld="6" item="3"/>
          <tpl fld="1" item="2"/>
          <tpl hier="218" item="0"/>
          <tpl fld="3" item="5"/>
        </tpls>
      </n>
      <n v="0.11534652327185407" in="2">
        <tpls c="5">
          <tpl fld="0" item="0"/>
          <tpl fld="6" item="0"/>
          <tpl fld="1" item="2"/>
          <tpl hier="218" item="0"/>
          <tpl fld="3" item="7"/>
        </tpls>
      </n>
      <n v="4.553158130506197E-2" in="2">
        <tpls c="5">
          <tpl fld="0" item="0"/>
          <tpl fld="6" item="4"/>
          <tpl fld="1" item="2"/>
          <tpl hier="218" item="0"/>
          <tpl fld="3" item="2"/>
        </tpls>
      </n>
      <n v="6.9774774774774784E-2" in="2">
        <tpls c="5">
          <tpl fld="0" item="0"/>
          <tpl fld="6" item="2"/>
          <tpl fld="1" item="2"/>
          <tpl hier="218" item="0"/>
          <tpl fld="3" item="0"/>
        </tpls>
      </n>
      <n v="0.11904761904761904" in="2">
        <tpls c="5">
          <tpl fld="0" item="0"/>
          <tpl fld="6" item="1"/>
          <tpl fld="1" item="2"/>
          <tpl hier="218" item="0"/>
          <tpl fld="3" item="0"/>
        </tpls>
      </n>
      <n v="1.6640324209964551E-2" in="2">
        <tpls c="5">
          <tpl fld="0" item="0"/>
          <tpl fld="6" item="3"/>
          <tpl fld="1" item="2"/>
          <tpl hier="218" item="0"/>
          <tpl fld="4" item="0"/>
        </tpls>
      </n>
      <n v="5.9014935988620204E-2" in="2">
        <tpls c="5">
          <tpl fld="8" item="3"/>
          <tpl fld="0" item="0"/>
          <tpl fld="1" item="2"/>
          <tpl hier="218" item="0"/>
          <tpl fld="3" item="6"/>
        </tpls>
      </n>
      <n v="8.9769809179258003E-3" in="2">
        <tpls c="5">
          <tpl fld="8" item="2"/>
          <tpl fld="0" item="0"/>
          <tpl fld="1" item="2"/>
          <tpl hier="218" item="0"/>
          <tpl fld="3" item="4"/>
        </tpls>
      </n>
      <n v="1.5216298675546096E-2" in="2">
        <tpls c="5">
          <tpl fld="8" item="0"/>
          <tpl fld="0" item="0"/>
          <tpl fld="1" item="2"/>
          <tpl hier="218" item="0"/>
          <tpl fld="3" item="3"/>
        </tpls>
      </n>
      <n v="7.7385422052944214E-2" in="2">
        <tpls c="5">
          <tpl fld="8" item="1"/>
          <tpl fld="0" item="0"/>
          <tpl fld="1" item="2"/>
          <tpl hier="218" item="0"/>
          <tpl fld="3" item="1"/>
        </tpls>
      </n>
      <n v="2.8571428571428571E-2" in="2">
        <tpls c="5">
          <tpl fld="8" item="4"/>
          <tpl fld="0" item="0"/>
          <tpl fld="1" item="2"/>
          <tpl hier="218" item="0"/>
          <tpl fld="3" item="1"/>
        </tpls>
      </n>
      <n v="2.0753493769601946E-2" in="2">
        <tpls c="5">
          <tpl fld="8" item="3"/>
          <tpl fld="0" item="0"/>
          <tpl fld="1" item="2"/>
          <tpl hier="218" item="0"/>
          <tpl fld="3" item="5"/>
        </tpls>
      </n>
      <n v="3.8536491036491038E-2" in="2">
        <tpls c="5">
          <tpl fld="8" item="2"/>
          <tpl fld="0" item="0"/>
          <tpl fld="1" item="2"/>
          <tpl hier="218" item="0"/>
          <tpl fld="3" item="7"/>
        </tpls>
      </n>
      <n v="0.05" in="2">
        <tpls c="5">
          <tpl fld="8" item="0"/>
          <tpl fld="0" item="0"/>
          <tpl fld="1" item="2"/>
          <tpl hier="218" item="0"/>
          <tpl fld="3" item="2"/>
        </tpls>
      </n>
      <n v="0.13255813953488371" in="2">
        <tpls c="5">
          <tpl fld="8" item="1"/>
          <tpl fld="0" item="0"/>
          <tpl fld="1" item="2"/>
          <tpl hier="218" item="0"/>
          <tpl fld="3" item="0"/>
        </tpls>
      </n>
      <m in="2">
        <tpls c="5">
          <tpl fld="8" item="4"/>
          <tpl fld="0" item="0"/>
          <tpl fld="1" item="2"/>
          <tpl hier="218" item="0"/>
          <tpl fld="3" item="0"/>
        </tpls>
      </m>
      <n v="1.6791643004398893E-2" in="2">
        <tpls c="5">
          <tpl fld="8" item="0"/>
          <tpl fld="0" item="0"/>
          <tpl fld="1" item="2"/>
          <tpl hier="218" item="0"/>
          <tpl fld="4" item="0"/>
        </tpls>
      </n>
      <n v="0.15400042900042901" in="2">
        <tpls c="5">
          <tpl fld="8" item="1"/>
          <tpl fld="0" item="0"/>
          <tpl fld="1" item="2"/>
          <tpl hier="218" item="0"/>
          <tpl fld="3" item="2"/>
        </tpls>
      </n>
      <n v="0.10332348176033068" in="2">
        <tpls c="5">
          <tpl fld="8" item="1"/>
          <tpl fld="0" item="0"/>
          <tpl fld="1" item="2"/>
          <tpl hier="218" item="0"/>
          <tpl fld="4" item="0"/>
        </tpls>
      </n>
      <n v="1.1467055769822997E-2" in="2">
        <tpls c="5">
          <tpl fld="0" item="0"/>
          <tpl fld="6" item="0"/>
          <tpl fld="1" item="2"/>
          <tpl hier="218" item="0"/>
          <tpl fld="3" item="3"/>
        </tpls>
      </n>
      <n v="0.10630391029327199" in="2">
        <tpls c="5">
          <tpl fld="0" item="0"/>
          <tpl fld="6" item="0"/>
          <tpl fld="1" item="2"/>
          <tpl hier="218" item="0"/>
          <tpl fld="3" item="2"/>
        </tpls>
      </n>
      <n v="0.34751306555173961" in="2">
        <tpls c="5">
          <tpl fld="0" item="0"/>
          <tpl fld="2" item="0"/>
          <tpl fld="1" item="2"/>
          <tpl hier="218" item="0"/>
          <tpl fld="3" item="6"/>
        </tpls>
      </n>
      <n v="2.7622377622377625E-2" in="2">
        <tpls c="5">
          <tpl fld="0" item="0"/>
          <tpl fld="2" item="3"/>
          <tpl fld="1" item="2"/>
          <tpl hier="218" item="0"/>
          <tpl fld="3" item="6"/>
        </tpls>
      </n>
      <n v="0.43093243243243234" in="2">
        <tpls c="5">
          <tpl fld="0" item="0"/>
          <tpl fld="2" item="0"/>
          <tpl fld="1" item="2"/>
          <tpl hier="218" item="0"/>
          <tpl fld="3" item="4"/>
        </tpls>
      </n>
      <m in="2">
        <tpls c="5">
          <tpl fld="0" item="0"/>
          <tpl fld="2" item="3"/>
          <tpl fld="1" item="2"/>
          <tpl hier="218" item="0"/>
          <tpl fld="3" item="4"/>
        </tpls>
      </m>
      <n v="0.37727272727272732" in="2">
        <tpls c="5">
          <tpl fld="0" item="0"/>
          <tpl fld="2" item="0"/>
          <tpl fld="1" item="2"/>
          <tpl hier="218" item="0"/>
          <tpl fld="3" item="3"/>
        </tpls>
      </n>
      <n v="8.5517746662324961E-3" in="2">
        <tpls c="5">
          <tpl fld="0" item="0"/>
          <tpl fld="2" item="3"/>
          <tpl fld="1" item="2"/>
          <tpl hier="218" item="0"/>
          <tpl fld="3" item="3"/>
        </tpls>
      </n>
      <n v="0.24026057536306439" in="2">
        <tpls c="5">
          <tpl fld="0" item="0"/>
          <tpl fld="2" item="0"/>
          <tpl fld="1" item="2"/>
          <tpl hier="218" item="0"/>
          <tpl fld="3" item="1"/>
        </tpls>
      </n>
      <n v="1.0959852143209492E-2" in="2">
        <tpls c="5">
          <tpl fld="0" item="0"/>
          <tpl fld="2" item="3"/>
          <tpl fld="1" item="2"/>
          <tpl hier="218" item="0"/>
          <tpl fld="3" item="1"/>
        </tpls>
      </n>
      <n v="0.34178484410955201" in="2">
        <tpls c="5">
          <tpl fld="0" item="0"/>
          <tpl fld="2" item="0"/>
          <tpl fld="1" item="2"/>
          <tpl hier="218" item="0"/>
          <tpl fld="3" item="5"/>
        </tpls>
      </n>
      <n v="1.0395287460952593E-2" in="2">
        <tpls c="5">
          <tpl fld="0" item="0"/>
          <tpl fld="2" item="3"/>
          <tpl fld="1" item="2"/>
          <tpl hier="218" item="0"/>
          <tpl fld="3" item="5"/>
        </tpls>
      </n>
      <n v="0.36250071397045475" in="2">
        <tpls c="5">
          <tpl fld="0" item="0"/>
          <tpl fld="2" item="0"/>
          <tpl fld="1" item="2"/>
          <tpl hier="218" item="0"/>
          <tpl fld="3" item="7"/>
        </tpls>
      </n>
      <n v="1.7159763313609466E-2" in="2">
        <tpls c="5">
          <tpl fld="0" item="0"/>
          <tpl fld="2" item="3"/>
          <tpl fld="1" item="2"/>
          <tpl hier="218" item="0"/>
          <tpl fld="3" item="7"/>
        </tpls>
      </n>
      <n v="0.39173171015843428" in="2">
        <tpls c="5">
          <tpl fld="0" item="0"/>
          <tpl fld="2" item="0"/>
          <tpl fld="1" item="2"/>
          <tpl hier="218" item="0"/>
          <tpl fld="3" item="2"/>
        </tpls>
      </n>
      <n v="1.9895079354538815E-2" in="2">
        <tpls c="5">
          <tpl fld="0" item="0"/>
          <tpl fld="2" item="3"/>
          <tpl fld="1" item="2"/>
          <tpl hier="218" item="0"/>
          <tpl fld="3" item="2"/>
        </tpls>
      </n>
      <n v="0.13870967741935483" in="2">
        <tpls c="5">
          <tpl fld="0" item="0"/>
          <tpl fld="2" item="0"/>
          <tpl fld="1" item="2"/>
          <tpl hier="218" item="0"/>
          <tpl fld="3" item="0"/>
        </tpls>
      </n>
      <n v="4.9848446577418541E-2" in="2">
        <tpls c="5">
          <tpl fld="0" item="0"/>
          <tpl fld="2" item="3"/>
          <tpl fld="1" item="2"/>
          <tpl hier="218" item="0"/>
          <tpl fld="3" item="0"/>
        </tpls>
      </n>
      <n v="1.9311608999108994E-2" in="2">
        <tpls c="5">
          <tpl fld="0" item="0"/>
          <tpl fld="2" item="5"/>
          <tpl fld="1" item="2"/>
          <tpl hier="218" item="0"/>
          <tpl fld="4" item="0"/>
        </tpls>
      </n>
      <n v="4.8326898326898335E-2" in="2">
        <tpls c="5">
          <tpl fld="0" item="0"/>
          <tpl fld="2" item="5"/>
          <tpl fld="1" item="2"/>
          <tpl hier="218" item="0"/>
          <tpl fld="3" item="6"/>
        </tpls>
      </n>
      <n v="6.7567567567567571E-2" in="2">
        <tpls c="5">
          <tpl fld="0" item="0"/>
          <tpl fld="2" item="5"/>
          <tpl fld="1" item="2"/>
          <tpl hier="218" item="0"/>
          <tpl fld="3" item="4"/>
        </tpls>
      </n>
      <n v="1.8558740845161712E-2" in="2">
        <tpls c="5">
          <tpl fld="0" item="0"/>
          <tpl fld="2" item="5"/>
          <tpl fld="1" item="2"/>
          <tpl hier="218" item="0"/>
          <tpl fld="3" item="5"/>
        </tpls>
      </n>
      <n v="4.2857142857142858E-2" in="2">
        <tpls c="5">
          <tpl fld="0" item="0"/>
          <tpl fld="2" item="5"/>
          <tpl fld="1" item="2"/>
          <tpl hier="218" item="0"/>
          <tpl fld="3" item="0"/>
        </tpls>
      </n>
      <n v="0.18868892931392933" in="2">
        <tpls c="5">
          <tpl fld="0" item="0"/>
          <tpl fld="2" item="1"/>
          <tpl fld="1" item="2"/>
          <tpl hier="218" item="0"/>
          <tpl fld="3" item="6"/>
        </tpls>
      </n>
      <n v="5.9113300492610833E-3" in="2">
        <tpls c="5">
          <tpl fld="0" item="0"/>
          <tpl fld="2" item="2"/>
          <tpl fld="1" item="2"/>
          <tpl hier="218" item="0"/>
          <tpl fld="3" item="6"/>
        </tpls>
      </n>
      <n v="0.16666666666666666" in="2">
        <tpls c="5">
          <tpl fld="0" item="0"/>
          <tpl fld="2" item="1"/>
          <tpl fld="1" item="2"/>
          <tpl hier="218" item="0"/>
          <tpl fld="3" item="4"/>
        </tpls>
      </n>
      <n v="1.5251165046550538E-2" in="2">
        <tpls c="5">
          <tpl fld="0" item="0"/>
          <tpl fld="2" item="2"/>
          <tpl fld="1" item="2"/>
          <tpl hier="218" item="0"/>
          <tpl fld="3" item="4"/>
        </tpls>
      </n>
      <m in="2">
        <tpls c="5">
          <tpl fld="0" item="0"/>
          <tpl fld="2" item="1"/>
          <tpl fld="1" item="2"/>
          <tpl hier="218" item="0"/>
          <tpl fld="3" item="3"/>
        </tpls>
      </m>
      <n v="1.3503231702830501E-2" in="2">
        <tpls c="5">
          <tpl fld="0" item="0"/>
          <tpl fld="2" item="2"/>
          <tpl fld="1" item="2"/>
          <tpl hier="218" item="0"/>
          <tpl fld="3" item="3"/>
        </tpls>
      </n>
      <n v="8.2690645190645187E-2" in="2">
        <tpls c="5">
          <tpl fld="0" item="0"/>
          <tpl fld="2" item="1"/>
          <tpl fld="1" item="2"/>
          <tpl hier="218" item="0"/>
          <tpl fld="3" item="1"/>
        </tpls>
      </n>
      <n v="1.022547781426286E-2" in="2">
        <tpls c="5">
          <tpl fld="0" item="0"/>
          <tpl fld="2" item="2"/>
          <tpl fld="1" item="2"/>
          <tpl hier="218" item="0"/>
          <tpl fld="3" item="1"/>
        </tpls>
      </n>
      <n v="8.4364076671768984E-2" in="2">
        <tpls c="5">
          <tpl fld="0" item="0"/>
          <tpl fld="2" item="1"/>
          <tpl fld="1" item="2"/>
          <tpl hier="218" item="0"/>
          <tpl fld="3" item="5"/>
        </tpls>
      </n>
      <n v="1.2172391926698108E-2" in="2">
        <tpls c="5">
          <tpl fld="0" item="0"/>
          <tpl fld="2" item="2"/>
          <tpl fld="1" item="2"/>
          <tpl hier="218" item="0"/>
          <tpl fld="3" item="5"/>
        </tpls>
      </n>
      <n v="0.11509647748858599" in="2">
        <tpls c="5">
          <tpl fld="0" item="0"/>
          <tpl fld="2" item="1"/>
          <tpl fld="1" item="2"/>
          <tpl hier="218" item="0"/>
          <tpl fld="3" item="7"/>
        </tpls>
      </n>
      <n v="3.2463561122097709E-2" in="2">
        <tpls c="5">
          <tpl fld="0" item="0"/>
          <tpl fld="2" item="2"/>
          <tpl fld="1" item="2"/>
          <tpl hier="218" item="0"/>
          <tpl fld="3" item="7"/>
        </tpls>
      </n>
      <n v="0.13046223793887346" in="2">
        <tpls c="5">
          <tpl fld="0" item="0"/>
          <tpl fld="2" item="1"/>
          <tpl fld="1" item="2"/>
          <tpl hier="218" item="0"/>
          <tpl fld="3" item="2"/>
        </tpls>
      </n>
      <n v="1.7390852390852394E-2" in="2">
        <tpls c="5">
          <tpl fld="0" item="0"/>
          <tpl fld="2" item="2"/>
          <tpl fld="1" item="2"/>
          <tpl hier="218" item="0"/>
          <tpl fld="3" item="2"/>
        </tpls>
      </n>
      <n v="0.16923076923076924" in="2">
        <tpls c="5">
          <tpl fld="0" item="0"/>
          <tpl fld="2" item="1"/>
          <tpl fld="1" item="2"/>
          <tpl hier="218" item="0"/>
          <tpl fld="3" item="0"/>
        </tpls>
      </n>
      <n v="2.3946404031149796E-2" in="2">
        <tpls c="5">
          <tpl fld="0" item="0"/>
          <tpl fld="2" item="2"/>
          <tpl fld="1" item="2"/>
          <tpl hier="218" item="0"/>
          <tpl fld="3" item="0"/>
        </tpls>
      </n>
      <n v="1.3666905458347672E-2" in="2">
        <tpls c="5">
          <tpl fld="0" item="0"/>
          <tpl fld="2" item="4"/>
          <tpl fld="1" item="2"/>
          <tpl hier="218" item="0"/>
          <tpl fld="4" item="0"/>
        </tpls>
      </n>
      <n v="3.3333333333333333E-2" in="2">
        <tpls c="5">
          <tpl fld="8" item="0"/>
          <tpl fld="0" item="0"/>
          <tpl fld="1" item="2"/>
          <tpl hier="218" item="0"/>
          <tpl fld="3" item="0"/>
        </tpls>
      </n>
      <n v="4.5695242754066286E-2" in="2">
        <tpls c="5">
          <tpl fld="8" item="3"/>
          <tpl fld="0" item="0"/>
          <tpl fld="1" item="2"/>
          <tpl hier="218" item="0"/>
          <tpl fld="3" item="0"/>
        </tpls>
      </n>
      <n v="9.042114015285185E-3" in="2">
        <tpls c="5">
          <tpl fld="8" item="2"/>
          <tpl fld="0" item="0"/>
          <tpl fld="1" item="2"/>
          <tpl hier="218" item="0"/>
          <tpl fld="3" item="3"/>
        </tpls>
      </n>
      <n v="3.5351649992533971E-2" in="2">
        <tpls c="5">
          <tpl fld="8" item="2"/>
          <tpl fld="0" item="0"/>
          <tpl fld="1" item="2"/>
          <tpl hier="218" item="0"/>
          <tpl fld="3" item="2"/>
        </tpls>
      </n>
      <n v="1.0167245498827398E-2" in="2">
        <tpls c="5">
          <tpl fld="8" item="2"/>
          <tpl fld="0" item="0"/>
          <tpl fld="1" item="2"/>
          <tpl hier="218" item="0"/>
          <tpl fld="4" item="0"/>
        </tpls>
      </n>
      <n v="1.5191845458394219E-2" in="2">
        <tpls c="5">
          <tpl fld="0" item="0"/>
          <tpl fld="1" item="2"/>
          <tpl fld="9" item="1"/>
          <tpl hier="218" item="0"/>
          <tpl fld="3" item="3"/>
        </tpls>
      </n>
      <n v="6.6461916461916473E-2" in="2">
        <tpls c="5">
          <tpl fld="0" item="0"/>
          <tpl fld="1" item="2"/>
          <tpl fld="9" item="1"/>
          <tpl hier="218" item="0"/>
          <tpl fld="3" item="0"/>
        </tpls>
      </n>
      <n v="3.4627284561368571E-2" in="2">
        <tpls c="5">
          <tpl fld="0" item="0"/>
          <tpl fld="1" item="2"/>
          <tpl fld="9" item="1"/>
          <tpl hier="218" item="0"/>
          <tpl fld="4" item="0"/>
        </tpls>
      </n>
      <n v="0.1067739695002265" in="2">
        <tpls c="5">
          <tpl fld="0" item="0"/>
          <tpl fld="1" item="2"/>
          <tpl hier="195" item="4294967295"/>
          <tpl hier="218" item="0"/>
          <tpl fld="3" item="6"/>
        </tpls>
      </n>
      <n v="1.7711593505407939E-2" in="2">
        <tpls c="5">
          <tpl fld="0" item="0"/>
          <tpl fld="1" item="2"/>
          <tpl hier="195" item="4294967295"/>
          <tpl hier="218" item="0"/>
          <tpl fld="3" item="4"/>
        </tpls>
      </n>
      <n v="1.3770665257180367E-2" in="2">
        <tpls c="5">
          <tpl fld="0" item="0"/>
          <tpl fld="1" item="2"/>
          <tpl hier="195" item="4294967295"/>
          <tpl hier="218" item="0"/>
          <tpl fld="3" item="3"/>
        </tpls>
      </n>
      <n v="2.6728113983548771E-2" in="2">
        <tpls c="5">
          <tpl fld="0" item="0"/>
          <tpl fld="1" item="2"/>
          <tpl hier="195" item="4294967295"/>
          <tpl hier="218" item="0"/>
          <tpl fld="3" item="1"/>
        </tpls>
      </n>
      <n v="3.084506301788181E-2" in="2">
        <tpls c="5">
          <tpl fld="0" item="0"/>
          <tpl fld="1" item="2"/>
          <tpl hier="195" item="4294967295"/>
          <tpl hier="218" item="0"/>
          <tpl fld="3" item="5"/>
        </tpls>
      </n>
      <n v="0.1096517157384533" in="2">
        <tpls c="5">
          <tpl fld="0" item="0"/>
          <tpl fld="1" item="2"/>
          <tpl hier="195" item="4294967295"/>
          <tpl hier="218" item="0"/>
          <tpl fld="3" item="7"/>
        </tpls>
      </n>
      <n v="6.3682320342904289E-2" in="2">
        <tpls c="5">
          <tpl fld="0" item="0"/>
          <tpl fld="1" item="2"/>
          <tpl hier="195" item="4294967295"/>
          <tpl hier="218" item="0"/>
          <tpl fld="3" item="2"/>
        </tpls>
      </n>
      <n v="5.4573194895775536E-2" in="2">
        <tpls c="5">
          <tpl fld="0" item="0"/>
          <tpl fld="1" item="2"/>
          <tpl hier="195" item="4294967295"/>
          <tpl hier="218" item="0"/>
          <tpl fld="3" item="0"/>
        </tpls>
      </n>
      <n v="2.4739071022950015E-2" in="2">
        <tpls c="5">
          <tpl fld="0" item="0"/>
          <tpl fld="1" item="2"/>
          <tpl hier="195" item="4294967295"/>
          <tpl hier="218" item="0"/>
          <tpl fld="4" item="0"/>
        </tpls>
      </n>
      <n v="1.8519396705412538E-2" in="2">
        <tpls c="5">
          <tpl fld="0" item="0"/>
          <tpl fld="1" item="2"/>
          <tpl fld="9" item="1"/>
          <tpl hier="218" item="0"/>
          <tpl fld="3" item="4"/>
        </tpls>
      </n>
      <n v="3.6143313036089982E-2" in="2">
        <tpls c="5">
          <tpl fld="0" item="0"/>
          <tpl fld="1" item="2"/>
          <tpl fld="9" item="1"/>
          <tpl hier="218" item="0"/>
          <tpl fld="3" item="1"/>
        </tpls>
      </n>
      <n v="8.5054993643950708E-2" in="2">
        <tpls c="5">
          <tpl fld="0" item="0"/>
          <tpl fld="1" item="2"/>
          <tpl fld="9" item="1"/>
          <tpl hier="218" item="0"/>
          <tpl fld="3" item="2"/>
        </tpls>
      </n>
      <n v="6.3682320342904289E-2" in="2">
        <tpls c="4">
          <tpl fld="0" item="0"/>
          <tpl fld="1" item="2"/>
          <tpl hier="218" item="0"/>
          <tpl fld="3" item="2"/>
        </tpls>
      </n>
      <n v="94.491351351351355" in="1">
        <tpls c="4">
          <tpl fld="0" item="0"/>
          <tpl fld="1" item="1"/>
          <tpl hier="218" item="0"/>
          <tpl fld="3" item="4"/>
        </tpls>
      </n>
      <n v="1.7711593505407939E-2" in="2">
        <tpls c="4">
          <tpl fld="0" item="0"/>
          <tpl fld="1" item="2"/>
          <tpl hier="218" item="0"/>
          <tpl fld="3" item="4"/>
        </tpls>
      </n>
      <n v="366.38898648648654" in="1">
        <tpls c="4">
          <tpl fld="0" item="0"/>
          <tpl fld="1" item="1"/>
          <tpl hier="218" item="0"/>
          <tpl fld="3" item="1"/>
        </tpls>
      </n>
      <n v="2.6728113983548771E-2" in="2">
        <tpls c="4">
          <tpl fld="0" item="0"/>
          <tpl fld="1" item="2"/>
          <tpl hier="218" item="0"/>
          <tpl fld="3" item="1"/>
        </tpls>
      </n>
      <n v="2.3527258960121145E-2" in="2">
        <tpls c="5">
          <tpl fld="0" item="0"/>
          <tpl fld="6" item="4"/>
          <tpl fld="1" item="2"/>
          <tpl hier="218" item="0"/>
          <tpl fld="4" item="0"/>
        </tpls>
      </n>
      <n v="2.7019315711878492E-2" in="2">
        <tpls c="5">
          <tpl fld="0" item="0"/>
          <tpl fld="6" item="2"/>
          <tpl fld="1" item="2"/>
          <tpl hier="218" item="0"/>
          <tpl fld="4" item="0"/>
        </tpls>
      </n>
      <n v="3.8239763613338966E-2" in="2">
        <tpls c="5">
          <tpl fld="0" item="0"/>
          <tpl fld="6" item="1"/>
          <tpl fld="1" item="2"/>
          <tpl hier="218" item="0"/>
          <tpl fld="4" item="0"/>
        </tpls>
      </n>
      <n v="2.969270690079474E-2" in="2">
        <tpls c="5">
          <tpl fld="0" item="0"/>
          <tpl fld="6" item="4"/>
          <tpl fld="1" item="2"/>
          <tpl hier="218" item="0"/>
          <tpl fld="3" item="5"/>
        </tpls>
      </n>
      <n v="3.0460094047351671E-2" in="2">
        <tpls c="5">
          <tpl fld="0" item="0"/>
          <tpl fld="6" item="2"/>
          <tpl fld="1" item="2"/>
          <tpl hier="218" item="0"/>
          <tpl fld="3" item="5"/>
        </tpls>
      </n>
      <n v="4.6677837167607775E-2" in="2">
        <tpls c="5">
          <tpl fld="0" item="0"/>
          <tpl fld="6" item="1"/>
          <tpl fld="1" item="2"/>
          <tpl hier="218" item="0"/>
          <tpl fld="3" item="5"/>
        </tpls>
      </n>
      <n v="9.2673433802466065E-2" in="2">
        <tpls c="5">
          <tpl fld="0" item="0"/>
          <tpl fld="6" item="4"/>
          <tpl fld="1" item="2"/>
          <tpl hier="218" item="0"/>
          <tpl fld="3" item="6"/>
        </tpls>
      </n>
      <n v="0.12619357577472759" in="2">
        <tpls c="5">
          <tpl fld="0" item="0"/>
          <tpl fld="6" item="2"/>
          <tpl fld="1" item="2"/>
          <tpl hier="218" item="0"/>
          <tpl fld="3" item="6"/>
        </tpls>
      </n>
      <n v="0.16862612612612612" in="2">
        <tpls c="5">
          <tpl fld="0" item="0"/>
          <tpl fld="6" item="1"/>
          <tpl fld="1" item="2"/>
          <tpl hier="218" item="0"/>
          <tpl fld="3" item="6"/>
        </tpls>
      </n>
      <n v="0.10412534093726754" in="2">
        <tpls c="5">
          <tpl fld="0" item="0"/>
          <tpl fld="6" item="0"/>
          <tpl fld="1" item="2"/>
          <tpl hier="218" item="0"/>
          <tpl fld="3" item="6"/>
        </tpls>
      </n>
      <n v="1.6108013331859038E-2" in="2">
        <tpls c="5">
          <tpl fld="0" item="0"/>
          <tpl fld="6" item="3"/>
          <tpl fld="1" item="2"/>
          <tpl hier="218" item="0"/>
          <tpl fld="3" item="3"/>
        </tpls>
      </n>
      <n v="6.8493150684931503E-3" in="2">
        <tpls c="5">
          <tpl fld="0" item="0"/>
          <tpl fld="6" item="3"/>
          <tpl fld="1" item="2"/>
          <tpl hier="218" item="0"/>
          <tpl fld="3" item="2"/>
        </tpls>
      </n>
      <n v="3.0597014925373135E-2" in="2">
        <tpls c="5">
          <tpl fld="0" item="0"/>
          <tpl fld="2" item="4"/>
          <tpl fld="1" item="2"/>
          <tpl hier="218" item="0"/>
          <tpl fld="3" item="2"/>
        </tpls>
      </n>
      <n v="4.4874100719424458E-2" in="2">
        <tpls c="5">
          <tpl fld="0" item="0"/>
          <tpl fld="2" item="5"/>
          <tpl fld="1" item="2"/>
          <tpl hier="218" item="0"/>
          <tpl fld="3" item="2"/>
        </tpls>
      </n>
      <n v="3.6151208026208026E-2" in="2">
        <tpls c="5">
          <tpl fld="0" item="0"/>
          <tpl fld="2" item="4"/>
          <tpl fld="1" item="2"/>
          <tpl hier="218" item="0"/>
          <tpl fld="3" item="7"/>
        </tpls>
      </n>
      <n v="4.3468659927315259E-2" in="2">
        <tpls c="5">
          <tpl fld="0" item="0"/>
          <tpl fld="2" item="5"/>
          <tpl fld="1" item="2"/>
          <tpl hier="218" item="0"/>
          <tpl fld="3" item="7"/>
        </tpls>
      </n>
      <n v="0.1096517157384533" in="2">
        <tpls c="5">
          <tpl hier="31" item="4294967295"/>
          <tpl fld="0" item="0"/>
          <tpl fld="1" item="2"/>
          <tpl hier="218" item="0"/>
          <tpl fld="3" item="7"/>
        </tpls>
      </n>
      <n v="1.1670464662305096E-2" in="2">
        <tpls c="5">
          <tpl fld="0" item="0"/>
          <tpl fld="2" item="4"/>
          <tpl fld="1" item="2"/>
          <tpl hier="218" item="0"/>
          <tpl fld="3" item="1"/>
        </tpls>
      </n>
      <n v="9.0909090909090912E-2" in="2">
        <tpls c="5">
          <tpl fld="0" item="0"/>
          <tpl fld="2" item="4"/>
          <tpl fld="1" item="2"/>
          <tpl hier="218" item="0"/>
          <tpl fld="3" item="3"/>
        </tpls>
      </n>
      <n v="0.22222222222222221" in="2">
        <tpls c="5">
          <tpl fld="0" item="0"/>
          <tpl fld="2" item="4"/>
          <tpl fld="1" item="2"/>
          <tpl hier="218" item="0"/>
          <tpl fld="3" item="4"/>
        </tpls>
      </n>
      <n v="1.5851832495478904E-2" in="2">
        <tpls c="5">
          <tpl fld="8" item="0"/>
          <tpl fld="0" item="0"/>
          <tpl fld="1" item="2"/>
          <tpl hier="218" item="0"/>
          <tpl fld="3" item="5"/>
        </tpls>
      </n>
      <n v="0.1159957545156213" in="2">
        <tpls c="5">
          <tpl fld="8" item="1"/>
          <tpl fld="0" item="0"/>
          <tpl fld="1" item="2"/>
          <tpl hier="218" item="0"/>
          <tpl fld="3" item="5"/>
        </tpls>
      </n>
      <n v="1.5702506380472485E-2" in="2">
        <tpls c="5">
          <tpl fld="8" item="4"/>
          <tpl fld="0" item="0"/>
          <tpl fld="1" item="2"/>
          <tpl hier="218" item="0"/>
          <tpl fld="3" item="5"/>
        </tpls>
      </n>
      <n v="1.0041145728572284E-2" in="2">
        <tpls c="5">
          <tpl fld="8" item="2"/>
          <tpl fld="0" item="0"/>
          <tpl fld="1" item="2"/>
          <tpl hier="218" item="0"/>
          <tpl fld="3" item="5"/>
        </tpls>
      </n>
      <m in="2">
        <tpls c="5">
          <tpl fld="8" item="0"/>
          <tpl fld="0" item="0"/>
          <tpl fld="1" item="2"/>
          <tpl hier="218" item="0"/>
          <tpl fld="3" item="6"/>
        </tpls>
      </m>
      <n v="2.4832214765100672E-2" in="2">
        <tpls c="5">
          <tpl fld="8" item="2"/>
          <tpl fld="0" item="0"/>
          <tpl fld="1" item="2"/>
          <tpl hier="218" item="0"/>
          <tpl fld="3" item="6"/>
        </tpls>
      </n>
      <n v="0.20813661006138881" in="2">
        <tpls c="5">
          <tpl fld="8" item="1"/>
          <tpl fld="0" item="0"/>
          <tpl fld="1" item="2"/>
          <tpl hier="218" item="0"/>
          <tpl fld="3" item="6"/>
        </tpls>
      </n>
      <m in="2">
        <tpls c="5">
          <tpl fld="8" item="4"/>
          <tpl fld="0" item="0"/>
          <tpl fld="1" item="2"/>
          <tpl hier="218" item="0"/>
          <tpl fld="3" item="6"/>
        </tpls>
      </m>
      <n v="1.0638297872340425E-2" in="2">
        <tpls c="5">
          <tpl fld="8" item="3"/>
          <tpl fld="0" item="0"/>
          <tpl fld="1" item="2"/>
          <tpl hier="218" item="0"/>
          <tpl fld="3" item="3"/>
        </tpls>
      </n>
      <n v="4.8131744819023978E-2" in="2">
        <tpls c="5">
          <tpl fld="8" item="3"/>
          <tpl fld="0" item="0"/>
          <tpl fld="1" item="2"/>
          <tpl hier="218" item="0"/>
          <tpl fld="3" item="2"/>
        </tpls>
      </n>
      <n v="2.0470540877746114E-2" in="2">
        <tpls c="5">
          <tpl fld="8" item="3"/>
          <tpl fld="0" item="0"/>
          <tpl fld="1" item="2"/>
          <tpl hier="218" item="0"/>
          <tpl fld="4" item="0"/>
        </tpls>
      </n>
      <n v="1.9378296725728748E-2" in="2">
        <tpls c="5">
          <tpl fld="8" item="3"/>
          <tpl fld="0" item="0"/>
          <tpl fld="1" item="2"/>
          <tpl hier="218" item="0"/>
          <tpl fld="3" item="1"/>
        </tpls>
      </n>
      <n v="0.17843629343629341" in="2">
        <tpls c="5">
          <tpl fld="8" item="3"/>
          <tpl fld="0" item="0"/>
          <tpl fld="1" item="2"/>
          <tpl hier="218" item="0"/>
          <tpl fld="3" item="4"/>
        </tpls>
      </n>
      <n v="902" in="0">
        <tpls c="4">
          <tpl fld="0" item="0"/>
          <tpl fld="1" item="0"/>
          <tpl hier="218" item="0"/>
          <tpl fld="3" item="6"/>
        </tpls>
      </n>
      <n v="13771" in="0">
        <tpls c="4">
          <tpl fld="0" item="0"/>
          <tpl fld="1" item="0"/>
          <tpl hier="218" item="0"/>
          <tpl fld="3" item="1"/>
        </tpls>
      </n>
      <n v="5491" in="0">
        <tpls c="4">
          <tpl fld="0" item="0"/>
          <tpl fld="1" item="0"/>
          <tpl hier="218" item="0"/>
          <tpl fld="3" item="4"/>
        </tpls>
      </n>
      <n v="27339" in="0">
        <tpls c="4">
          <tpl fld="0" item="0"/>
          <tpl fld="1" item="0"/>
          <tpl hier="218" item="0"/>
          <tpl fld="3" item="5"/>
        </tpls>
      </n>
      <n v="61114" in="0">
        <tpls c="4">
          <tpl fld="0" item="0"/>
          <tpl fld="1" item="0"/>
          <tpl hier="218" item="0"/>
          <tpl fld="4" item="0"/>
        </tpls>
      </n>
      <n v="945" in="0">
        <tpls c="5">
          <tpl fld="0" item="0"/>
          <tpl fld="10" item="0"/>
          <tpl fld="1" item="0"/>
          <tpl hier="218" item="0"/>
          <tpl fld="4" item="0"/>
        </tpls>
      </n>
      <n v="398.45810810810815" in="1">
        <tpls c="5">
          <tpl fld="0" item="0"/>
          <tpl fld="10" item="0"/>
          <tpl fld="1" item="1"/>
          <tpl hier="218" item="0"/>
          <tpl fld="4" item="0"/>
        </tpls>
      </n>
      <n v="0.42254306268092062" in="2">
        <tpls c="5">
          <tpl fld="0" item="0"/>
          <tpl fld="10" item="0"/>
          <tpl fld="1" item="2"/>
          <tpl hier="218" item="0"/>
          <tpl fld="4" item="0"/>
        </tpls>
      </n>
      <n v="52" in="0">
        <tpls c="5">
          <tpl fld="0" item="0"/>
          <tpl fld="10" item="0"/>
          <tpl fld="1" item="0"/>
          <tpl hier="218" item="0"/>
          <tpl fld="3" item="2"/>
        </tpls>
      </n>
      <n v="27.112162162162161" in="1">
        <tpls c="5">
          <tpl fld="0" item="0"/>
          <tpl fld="10" item="0"/>
          <tpl fld="1" item="1"/>
          <tpl hier="218" item="0"/>
          <tpl fld="3" item="2"/>
        </tpls>
      </n>
      <n v="0.52138773388773385" in="2">
        <tpls c="5">
          <tpl fld="0" item="0"/>
          <tpl fld="10" item="0"/>
          <tpl fld="1" item="2"/>
          <tpl hier="218" item="0"/>
          <tpl fld="3" item="2"/>
        </tpls>
      </n>
      <n v="456" in="0">
        <tpls c="5">
          <tpl fld="0" item="0"/>
          <tpl fld="10" item="0"/>
          <tpl fld="1" item="0"/>
          <tpl hier="218" item="0"/>
          <tpl fld="3" item="7"/>
        </tpls>
      </n>
      <n v="212.87391891891886" in="1">
        <tpls c="5">
          <tpl fld="0" item="0"/>
          <tpl fld="10" item="0"/>
          <tpl fld="1" item="1"/>
          <tpl hier="218" item="0"/>
          <tpl fld="3" item="7"/>
        </tpls>
      </n>
      <n v="0.46682876955903257" in="2">
        <tpls c="5">
          <tpl fld="0" item="0"/>
          <tpl fld="10" item="0"/>
          <tpl fld="1" item="2"/>
          <tpl hier="218" item="0"/>
          <tpl fld="3" item="7"/>
        </tpls>
      </n>
      <n v="706" in="0">
        <tpls c="5">
          <tpl fld="0" item="0"/>
          <tpl fld="10" item="0"/>
          <tpl fld="1" item="0"/>
          <tpl hier="218" item="0"/>
          <tpl fld="3" item="5"/>
        </tpls>
      </n>
      <n v="305.99608108108106" in="1">
        <tpls c="5">
          <tpl fld="0" item="0"/>
          <tpl fld="10" item="0"/>
          <tpl fld="1" item="1"/>
          <tpl hier="218" item="0"/>
          <tpl fld="3" item="5"/>
        </tpls>
      </n>
      <n v="0.43403699444124971" in="2">
        <tpls c="5">
          <tpl fld="0" item="0"/>
          <tpl fld="10" item="0"/>
          <tpl fld="1" item="2"/>
          <tpl hier="218" item="0"/>
          <tpl fld="3" item="5"/>
        </tpls>
      </n>
      <n v="221" in="0">
        <tpls c="5">
          <tpl fld="0" item="0"/>
          <tpl fld="10" item="0"/>
          <tpl fld="1" item="0"/>
          <tpl hier="218" item="0"/>
          <tpl fld="3" item="1"/>
        </tpls>
      </n>
      <n v="83.13871621621621" in="1">
        <tpls c="5">
          <tpl fld="0" item="0"/>
          <tpl fld="10" item="0"/>
          <tpl fld="1" item="1"/>
          <tpl hier="218" item="0"/>
          <tpl fld="3" item="1"/>
        </tpls>
      </n>
      <n v="0.37790325552825549" in="2">
        <tpls c="5">
          <tpl fld="0" item="0"/>
          <tpl fld="10" item="0"/>
          <tpl fld="1" item="2"/>
          <tpl hier="218" item="0"/>
          <tpl fld="3" item="1"/>
        </tpls>
      </n>
      <n v="9.4565823445396616E-2" in="2">
        <tpls c="5">
          <tpl fld="0" item="0"/>
          <tpl fld="6" item="4"/>
          <tpl fld="1" item="2"/>
          <tpl hier="218" item="0"/>
          <tpl fld="3" item="7"/>
        </tpls>
      </n>
      <n v="0.11367948889483549" in="2">
        <tpls c="5">
          <tpl fld="0" item="0"/>
          <tpl fld="6" item="2"/>
          <tpl fld="1" item="2"/>
          <tpl hier="218" item="0"/>
          <tpl fld="3" item="7"/>
        </tpls>
      </n>
      <n v="0.14895165106740982" in="2">
        <tpls c="5">
          <tpl fld="0" item="0"/>
          <tpl fld="6" item="1"/>
          <tpl fld="1" item="2"/>
          <tpl hier="218" item="0"/>
          <tpl fld="3" item="7"/>
        </tpls>
      </n>
      <n v="8.4256756756756757E-2" in="2">
        <tpls c="5">
          <tpl fld="0" item="0"/>
          <tpl fld="6" item="3"/>
          <tpl fld="1" item="2"/>
          <tpl hier="218" item="0"/>
          <tpl fld="3" item="7"/>
        </tpls>
      </n>
      <n v="1.5058317742959277E-2" in="2">
        <tpls c="5">
          <tpl fld="0" item="0"/>
          <tpl fld="6" item="2"/>
          <tpl fld="1" item="2"/>
          <tpl hier="218" item="0"/>
          <tpl fld="3" item="4"/>
        </tpls>
      </n>
      <n v="1.9447033240136687E-2" in="2">
        <tpls c="5">
          <tpl fld="0" item="0"/>
          <tpl fld="6" item="1"/>
          <tpl fld="1" item="2"/>
          <tpl hier="218" item="0"/>
          <tpl fld="3" item="4"/>
        </tpls>
      </n>
      <n v="2.1663442940038684E-2" in="2">
        <tpls c="5">
          <tpl fld="0" item="0"/>
          <tpl fld="6" item="4"/>
          <tpl fld="1" item="2"/>
          <tpl hier="218" item="0"/>
          <tpl fld="3" item="4"/>
        </tpls>
      </n>
      <n v="2.2534743810115936E-2" in="2">
        <tpls c="5">
          <tpl fld="0" item="0"/>
          <tpl fld="6" item="3"/>
          <tpl fld="1" item="2"/>
          <tpl hier="218" item="0"/>
          <tpl fld="3" item="4"/>
        </tpls>
      </n>
      <n v="1.2764084507042254E-2" in="2">
        <tpls c="5">
          <tpl fld="0" item="0"/>
          <tpl fld="6" item="1"/>
          <tpl fld="1" item="2"/>
          <tpl hier="218" item="0"/>
          <tpl fld="3" item="3"/>
        </tpls>
      </n>
      <n v="0.22411764705882353" in="2">
        <tpls c="5">
          <tpl fld="0" item="0"/>
          <tpl fld="6" item="1"/>
          <tpl fld="1" item="2"/>
          <tpl hier="218" item="0"/>
          <tpl fld="3" item="2"/>
        </tpls>
      </n>
      <n v="1.5919406093180835E-2" in="2">
        <tpls c="5">
          <tpl fld="0" item="0"/>
          <tpl fld="6" item="2"/>
          <tpl fld="1" item="2"/>
          <tpl hier="218" item="0"/>
          <tpl fld="3" item="3"/>
        </tpls>
      </n>
      <n v="5.5152107083386713E-2" in="2">
        <tpls c="5">
          <tpl fld="0" item="0"/>
          <tpl fld="6" item="2"/>
          <tpl fld="1" item="2"/>
          <tpl hier="218" item="0"/>
          <tpl fld="3" item="2"/>
        </tpls>
      </n>
      <n v="0.16979628646879708" in="2">
        <tpls c="5">
          <tpl fld="8" item="1"/>
          <tpl fld="0" item="0"/>
          <tpl fld="1" item="2"/>
          <tpl hier="218" item="0"/>
          <tpl fld="3" item="7"/>
        </tpls>
      </n>
      <m in="2">
        <tpls c="5">
          <tpl fld="8" item="4"/>
          <tpl fld="0" item="0"/>
          <tpl fld="1" item="2"/>
          <tpl hier="218" item="0"/>
          <tpl fld="3" item="7"/>
        </tpls>
      </m>
      <n v="4.0609487038058466E-2" in="2">
        <tpls c="5">
          <tpl fld="8" item="0"/>
          <tpl fld="0" item="0"/>
          <tpl fld="1" item="2"/>
          <tpl hier="218" item="0"/>
          <tpl fld="3" item="7"/>
        </tpls>
      </n>
      <n v="8.0930324917393867E-2" in="2">
        <tpls c="5">
          <tpl fld="8" item="3"/>
          <tpl fld="0" item="0"/>
          <tpl fld="1" item="2"/>
          <tpl hier="218" item="0"/>
          <tpl fld="3" item="7"/>
        </tpls>
      </n>
      <n v="1.9551681195516816E-2" in="2">
        <tpls c="5">
          <tpl fld="8" item="4"/>
          <tpl fld="0" item="0"/>
          <tpl fld="1" item="2"/>
          <tpl hier="218" item="0"/>
          <tpl fld="3" item="4"/>
        </tpls>
      </n>
      <n v="0.375" in="2">
        <tpls c="5">
          <tpl fld="8" item="4"/>
          <tpl fld="0" item="0"/>
          <tpl fld="1" item="2"/>
          <tpl hier="218" item="0"/>
          <tpl fld="3" item="2"/>
        </tpls>
      </n>
      <n v="1.9650839229152478E-2" in="2">
        <tpls c="5">
          <tpl fld="8" item="4"/>
          <tpl fld="0" item="0"/>
          <tpl fld="1" item="2"/>
          <tpl hier="218" item="0"/>
          <tpl fld="4" item="0"/>
        </tpls>
      </n>
      <n v="2.2609180609180612E-2" in="2">
        <tpls c="5">
          <tpl fld="8" item="4"/>
          <tpl fld="0" item="0"/>
          <tpl fld="1" item="2"/>
          <tpl hier="218" item="0"/>
          <tpl fld="3" item="3"/>
        </tpls>
      </n>
      <n v="349" in="0">
        <tpls c="4">
          <tpl fld="0" item="0"/>
          <tpl fld="1" item="0"/>
          <tpl hier="218" item="0"/>
          <tpl fld="3" item="0"/>
        </tpls>
      </n>
      <n v="5.4573194895775536E-2" in="2">
        <tpls c="4">
          <tpl fld="0" item="0"/>
          <tpl fld="1" item="2"/>
          <tpl hier="218" item="0"/>
          <tpl fld="3" item="0"/>
        </tpls>
      </n>
      <n v="5529" in="0">
        <tpls c="4">
          <tpl fld="0" item="0"/>
          <tpl fld="1" item="0"/>
          <tpl hier="218" item="0"/>
          <tpl fld="3" item="7"/>
        </tpls>
      </n>
      <n v="598.58871621621654" in="1">
        <tpls c="4">
          <tpl fld="0" item="0"/>
          <tpl fld="1" item="1"/>
          <tpl hier="218" item="0"/>
          <tpl fld="3" item="7"/>
        </tpls>
      </n>
      <n v="0.1096517157384533" in="2">
        <tpls c="4">
          <tpl fld="0" item="0"/>
          <tpl fld="1" item="2"/>
          <tpl hier="218" item="0"/>
          <tpl fld="3" item="7"/>
        </tpls>
      </n>
      <n v="14513" in="0">
        <tpls c="4">
          <tpl fld="0" item="0"/>
          <tpl fld="1" item="0"/>
          <tpl hier="218" item="0"/>
          <tpl fld="3" item="3"/>
        </tpls>
      </n>
      <n v="195.04770270270271" in="1">
        <tpls c="4">
          <tpl fld="0" item="0"/>
          <tpl fld="1" item="1"/>
          <tpl hier="218" item="0"/>
          <tpl fld="3" item="3"/>
        </tpls>
      </n>
      <n v="1.3770665257180367E-2" in="2">
        <tpls c="4">
          <tpl fld="0" item="0"/>
          <tpl fld="1" item="2"/>
          <tpl hier="218" item="0"/>
          <tpl fld="3" item="3"/>
        </tpls>
      </n>
      <n v="25.636486486486486" in="1">
        <tpls c="6">
          <tpl fld="0" item="0"/>
          <tpl fld="1" item="1"/>
          <tpl fld="9" item="0"/>
          <tpl hier="218" item="0"/>
          <tpl fld="3" item="7"/>
          <tpl fld="7" item="2"/>
        </tpls>
      </n>
      <n v="299" in="0">
        <tpls c="6">
          <tpl fld="0" item="0"/>
          <tpl fld="1" item="0"/>
          <tpl fld="9" item="0"/>
          <tpl hier="218" item="0"/>
          <tpl fld="3" item="7"/>
          <tpl fld="7" item="2"/>
        </tpls>
      </n>
      <n v="26.352027027027027" in="1">
        <tpls c="5">
          <tpl fld="0" item="0"/>
          <tpl fld="1" item="1"/>
          <tpl hier="218" item="0"/>
          <tpl fld="3" item="4"/>
          <tpl fld="5" item="3"/>
        </tpls>
      </n>
      <n v="1344" in="0">
        <tpls c="6">
          <tpl fld="0" item="0"/>
          <tpl fld="1" item="0"/>
          <tpl fld="9" item="0"/>
          <tpl hier="218" item="0"/>
          <tpl fld="3" item="4"/>
          <tpl fld="5" item="3"/>
        </tpls>
      </n>
      <n v="9.8364864864864856" in="1">
        <tpls c="5">
          <tpl fld="0" item="0"/>
          <tpl fld="1" item="1"/>
          <tpl fld="9" item="0"/>
          <tpl hier="218" item="0"/>
          <tpl fld="3" item="0"/>
        </tpls>
      </n>
      <n v="136" in="0">
        <tpls c="5">
          <tpl fld="0" item="0"/>
          <tpl fld="1" item="0"/>
          <tpl fld="9" item="1"/>
          <tpl hier="218" item="0"/>
          <tpl fld="3" item="0"/>
        </tpls>
      </n>
      <n v="261.67918918918929" in="1">
        <tpls c="6">
          <tpl fld="0" item="0"/>
          <tpl fld="1" item="1"/>
          <tpl fld="9" item="1"/>
          <tpl hier="218" item="0"/>
          <tpl fld="3" item="7"/>
          <tpl fld="7" item="1"/>
        </tpls>
      </n>
      <n v="452.89445945945971" in="1">
        <tpls c="5">
          <tpl fld="0" item="0"/>
          <tpl fld="1" item="1"/>
          <tpl hier="218" item="0"/>
          <tpl fld="3" item="7"/>
          <tpl fld="7" item="1"/>
        </tpls>
      </n>
      <n v="191.21527027027022" in="1">
        <tpls c="6">
          <tpl fld="0" item="0"/>
          <tpl fld="1" item="1"/>
          <tpl fld="9" item="0"/>
          <tpl hier="218" item="0"/>
          <tpl fld="3" item="7"/>
          <tpl fld="7" item="1"/>
        </tpls>
      </n>
      <n v="1709" in="0">
        <tpls c="6">
          <tpl fld="0" item="0"/>
          <tpl fld="1" item="0"/>
          <tpl fld="9" item="0"/>
          <tpl hier="218" item="0"/>
          <tpl fld="3" item="7"/>
          <tpl fld="7" item="1"/>
        </tpls>
      </n>
      <n v="19.101351351351351" in="1">
        <tpls c="6">
          <tpl fld="0" item="0"/>
          <tpl fld="1" item="1"/>
          <tpl fld="9" item="1"/>
          <tpl hier="218" item="0"/>
          <tpl fld="3" item="7"/>
          <tpl fld="7" item="4"/>
        </tpls>
      </n>
      <n v="46.791081081081082" in="1">
        <tpls c="5">
          <tpl fld="0" item="0"/>
          <tpl fld="1" item="1"/>
          <tpl hier="218" item="0"/>
          <tpl fld="3" item="7"/>
          <tpl fld="7" item="4"/>
        </tpls>
      </n>
      <n v="437" in="0">
        <tpls c="6">
          <tpl fld="0" item="0"/>
          <tpl fld="1" item="0"/>
          <tpl fld="9" item="0"/>
          <tpl hier="218" item="0"/>
          <tpl fld="3" item="7"/>
          <tpl fld="7" item="4"/>
        </tpls>
      </n>
      <n v="56.564054054054061" in="1">
        <tpls c="6">
          <tpl fld="0" item="0"/>
          <tpl fld="1" item="1"/>
          <tpl fld="9" item="1"/>
          <tpl hier="218" item="0"/>
          <tpl fld="3" item="5"/>
          <tpl fld="5" item="4"/>
        </tpls>
      </n>
      <n v="96.332297297297274" in="1">
        <tpls c="5">
          <tpl fld="0" item="0"/>
          <tpl fld="1" item="1"/>
          <tpl hier="218" item="0"/>
          <tpl fld="3" item="5"/>
          <tpl fld="5" item="4"/>
        </tpls>
      </n>
      <n v="540" in="0">
        <tpls c="6">
          <tpl fld="0" item="0"/>
          <tpl fld="1" item="0"/>
          <tpl fld="9" item="0"/>
          <tpl hier="218" item="0"/>
          <tpl fld="3" item="5"/>
          <tpl fld="5" item="4"/>
        </tpls>
      </n>
      <n v="2" in="1">
        <tpls c="6">
          <tpl fld="0" item="0"/>
          <tpl fld="1" item="1"/>
          <tpl fld="9" item="1"/>
          <tpl hier="218" item="0"/>
          <tpl fld="3" item="5"/>
          <tpl fld="5" item="2"/>
        </tpls>
      </n>
      <n v="6.6386486486486485" in="1">
        <tpls c="5">
          <tpl fld="0" item="0"/>
          <tpl fld="1" item="1"/>
          <tpl hier="218" item="0"/>
          <tpl fld="3" item="5"/>
          <tpl fld="5" item="2"/>
        </tpls>
      </n>
      <n v="151" in="0">
        <tpls c="6">
          <tpl fld="0" item="0"/>
          <tpl fld="1" item="0"/>
          <tpl fld="9" item="0"/>
          <tpl hier="218" item="0"/>
          <tpl fld="3" item="5"/>
          <tpl fld="5" item="2"/>
        </tpls>
      </n>
      <n v="32.251486486486485" in="1">
        <tpls c="6">
          <tpl fld="0" item="0"/>
          <tpl fld="1" item="1"/>
          <tpl fld="9" item="1"/>
          <tpl hier="218" item="0"/>
          <tpl fld="3" item="1"/>
          <tpl fld="5" item="1"/>
        </tpls>
      </n>
      <n v="96.562635135135139" in="1">
        <tpls c="5">
          <tpl fld="0" item="0"/>
          <tpl fld="1" item="1"/>
          <tpl hier="218" item="0"/>
          <tpl fld="3" item="1"/>
          <tpl fld="5" item="1"/>
        </tpls>
      </n>
      <n v="945" in="0">
        <tpls c="6">
          <tpl fld="0" item="0"/>
          <tpl fld="1" item="0"/>
          <tpl fld="9" item="0"/>
          <tpl hier="218" item="0"/>
          <tpl fld="3" item="1"/>
          <tpl fld="5" item="1"/>
        </tpls>
      </n>
      <n v="10.229391891891892" in="1">
        <tpls c="6">
          <tpl fld="0" item="0"/>
          <tpl fld="1" item="1"/>
          <tpl fld="9" item="1"/>
          <tpl hier="218" item="0"/>
          <tpl fld="3" item="1"/>
          <tpl fld="5" item="0"/>
        </tpls>
      </n>
      <n v="20.153716216216218" in="1">
        <tpls c="5">
          <tpl fld="0" item="0"/>
          <tpl fld="1" item="1"/>
          <tpl hier="218" item="0"/>
          <tpl fld="3" item="1"/>
          <tpl fld="5" item="0"/>
        </tpls>
      </n>
      <n v="309" in="0">
        <tpls c="6">
          <tpl fld="0" item="0"/>
          <tpl fld="1" item="0"/>
          <tpl fld="9" item="0"/>
          <tpl hier="218" item="0"/>
          <tpl fld="3" item="1"/>
          <tpl fld="5" item="0"/>
        </tpls>
      </n>
      <n v="6.45" in="1">
        <tpls c="6">
          <tpl fld="0" item="0"/>
          <tpl fld="1" item="1"/>
          <tpl fld="9" item="1"/>
          <tpl hier="218" item="0"/>
          <tpl fld="3" item="1"/>
          <tpl fld="5" item="8"/>
        </tpls>
      </n>
      <n v="43.339189189189185" in="1">
        <tpls c="5">
          <tpl fld="0" item="0"/>
          <tpl fld="1" item="1"/>
          <tpl hier="218" item="0"/>
          <tpl fld="3" item="1"/>
          <tpl fld="5" item="8"/>
        </tpls>
      </n>
      <n v="36.889189189189189" in="1">
        <tpls c="6">
          <tpl fld="0" item="0"/>
          <tpl fld="1" item="1"/>
          <tpl fld="9" item="0"/>
          <tpl hier="218" item="0"/>
          <tpl fld="3" item="1"/>
          <tpl fld="5" item="8"/>
        </tpls>
      </n>
      <n v="2105" in="0">
        <tpls c="6">
          <tpl fld="0" item="0"/>
          <tpl fld="1" item="0"/>
          <tpl fld="9" item="0"/>
          <tpl hier="218" item="0"/>
          <tpl fld="3" item="1"/>
          <tpl fld="5" item="8"/>
        </tpls>
      </n>
      <n v="6.25" in="1">
        <tpls c="6">
          <tpl fld="0" item="0"/>
          <tpl fld="1" item="1"/>
          <tpl fld="9" item="1"/>
          <tpl hier="218" item="0"/>
          <tpl fld="3" item="3"/>
          <tpl fld="5" item="7"/>
        </tpls>
      </n>
      <n v="8.25" in="1">
        <tpls c="5">
          <tpl fld="0" item="0"/>
          <tpl fld="1" item="1"/>
          <tpl hier="218" item="0"/>
          <tpl fld="3" item="3"/>
          <tpl fld="5" item="7"/>
        </tpls>
      </n>
      <n v="175" in="0">
        <tpls c="6">
          <tpl fld="0" item="0"/>
          <tpl fld="1" item="0"/>
          <tpl fld="9" item="0"/>
          <tpl hier="218" item="0"/>
          <tpl fld="3" item="3"/>
          <tpl fld="5" item="7"/>
        </tpls>
      </n>
      <n v="5.2172972972972973" in="1">
        <tpls c="6">
          <tpl fld="0" item="0"/>
          <tpl fld="1" item="1"/>
          <tpl fld="9" item="1"/>
          <tpl hier="218" item="0"/>
          <tpl fld="3" item="3"/>
          <tpl fld="5" item="0"/>
        </tpls>
      </n>
      <n v="7.3172972972972978" in="1">
        <tpls c="5">
          <tpl fld="0" item="0"/>
          <tpl fld="1" item="1"/>
          <tpl hier="218" item="0"/>
          <tpl fld="3" item="3"/>
          <tpl fld="5" item="0"/>
        </tpls>
      </n>
      <n v="2.1" in="1">
        <tpls c="6">
          <tpl fld="0" item="0"/>
          <tpl fld="1" item="1"/>
          <tpl fld="9" item="0"/>
          <tpl hier="218" item="0"/>
          <tpl fld="3" item="3"/>
          <tpl fld="5" item="0"/>
        </tpls>
      </n>
      <n v="192" in="0">
        <tpls c="6">
          <tpl fld="0" item="0"/>
          <tpl fld="1" item="0"/>
          <tpl fld="9" item="0"/>
          <tpl hier="218" item="0"/>
          <tpl fld="3" item="3"/>
          <tpl fld="5" item="0"/>
        </tpls>
      </n>
      <n v="1" in="1">
        <tpls c="6">
          <tpl fld="0" item="0"/>
          <tpl fld="1" item="1"/>
          <tpl fld="9" item="1"/>
          <tpl hier="218" item="0"/>
          <tpl fld="3" item="3"/>
          <tpl fld="5" item="3"/>
        </tpls>
      </n>
      <n v="59.045878378378383" in="1">
        <tpls c="5">
          <tpl fld="0" item="0"/>
          <tpl fld="1" item="1"/>
          <tpl hier="218" item="0"/>
          <tpl fld="3" item="3"/>
          <tpl fld="5" item="3"/>
        </tpls>
      </n>
      <n v="58.045878378378383" in="1">
        <tpls c="6">
          <tpl fld="0" item="0"/>
          <tpl fld="1" item="1"/>
          <tpl fld="9" item="0"/>
          <tpl hier="218" item="0"/>
          <tpl fld="3" item="3"/>
          <tpl fld="5" item="3"/>
        </tpls>
      </n>
      <n v="4424" in="0">
        <tpls c="6">
          <tpl fld="0" item="0"/>
          <tpl fld="1" item="0"/>
          <tpl fld="9" item="0"/>
          <tpl hier="218" item="0"/>
          <tpl fld="3" item="3"/>
          <tpl fld="5" item="3"/>
        </tpls>
      </n>
      <n v="2.6" in="1">
        <tpls c="6">
          <tpl fld="0" item="0"/>
          <tpl fld="1" item="1"/>
          <tpl fld="9" item="1"/>
          <tpl hier="218" item="0"/>
          <tpl fld="3" item="4"/>
          <tpl fld="5" item="1"/>
        </tpls>
      </n>
      <n v="8.8999999999999986" in="1">
        <tpls c="5">
          <tpl fld="0" item="0"/>
          <tpl fld="1" item="1"/>
          <tpl hier="218" item="0"/>
          <tpl fld="3" item="4"/>
          <tpl fld="5" item="1"/>
        </tpls>
      </n>
      <n v="6.3" in="1">
        <tpls c="6">
          <tpl fld="0" item="0"/>
          <tpl fld="1" item="1"/>
          <tpl fld="9" item="0"/>
          <tpl hier="218" item="0"/>
          <tpl fld="3" item="4"/>
          <tpl fld="5" item="1"/>
        </tpls>
      </n>
      <n v="213" in="0">
        <tpls c="6">
          <tpl fld="0" item="0"/>
          <tpl fld="1" item="0"/>
          <tpl fld="9" item="0"/>
          <tpl hier="218" item="0"/>
          <tpl fld="3" item="4"/>
          <tpl fld="5" item="1"/>
        </tpls>
      </n>
      <n v="6.6" in="1">
        <tpls c="6">
          <tpl fld="0" item="0"/>
          <tpl fld="1" item="1"/>
          <tpl fld="9" item="1"/>
          <tpl hier="218" item="0"/>
          <tpl fld="3" item="4"/>
          <tpl fld="5" item="5"/>
        </tpls>
      </n>
      <n v="14.933445945945946" in="1">
        <tpls c="6">
          <tpl fld="0" item="0"/>
          <tpl fld="1" item="1"/>
          <tpl fld="9" item="0"/>
          <tpl hier="218" item="0"/>
          <tpl fld="3" item="4"/>
          <tpl fld="5" item="5"/>
        </tpls>
      </n>
      <n v="21.533445945945946" in="1">
        <tpls c="5">
          <tpl fld="0" item="0"/>
          <tpl fld="1" item="1"/>
          <tpl hier="218" item="0"/>
          <tpl fld="3" item="4"/>
          <tpl fld="5" item="5"/>
        </tpls>
      </n>
      <n v="1066" in="0">
        <tpls c="6">
          <tpl fld="0" item="0"/>
          <tpl fld="1" item="0"/>
          <tpl fld="9" item="0"/>
          <tpl hier="218" item="0"/>
          <tpl fld="3" item="4"/>
          <tpl fld="5" item="5"/>
        </tpls>
      </n>
      <n v="1060.3052027027038" in="1">
        <tpls c="5">
          <tpl fld="0" item="0"/>
          <tpl fld="1" item="1"/>
          <tpl fld="9" item="0"/>
          <tpl hier="218" item="0"/>
          <tpl fld="4" item="0"/>
        </tpls>
      </n>
      <n v="12549" in="0">
        <tpls c="5">
          <tpl fld="0" item="0"/>
          <tpl fld="1" item="0"/>
          <tpl fld="9" item="1"/>
          <tpl hier="218" item="0"/>
          <tpl fld="4" item="0"/>
        </tpls>
      </n>
      <n v="48565" in="0">
        <tpls c="5">
          <tpl fld="0" item="0"/>
          <tpl fld="1" item="0"/>
          <tpl fld="9" item="0"/>
          <tpl hier="218" item="0"/>
          <tpl fld="4" item="0"/>
        </tpls>
      </n>
      <n v="432.07925675675699" in="1">
        <tpls c="5">
          <tpl fld="0" item="0"/>
          <tpl fld="1" item="1"/>
          <tpl fld="9" item="1"/>
          <tpl hier="218" item="0"/>
          <tpl fld="4" item="0"/>
        </tpls>
      </n>
      <n v="61" in="0">
        <tpls c="6">
          <tpl fld="0" item="0"/>
          <tpl fld="1" item="0"/>
          <tpl fld="9" item="1"/>
          <tpl hier="218" item="0"/>
          <tpl fld="3" item="7"/>
          <tpl fld="7" item="0"/>
        </tpls>
      </n>
      <n v="78" in="0">
        <tpls c="5">
          <tpl fld="0" item="0"/>
          <tpl fld="1" item="0"/>
          <tpl hier="218" item="0"/>
          <tpl fld="3" item="7"/>
          <tpl fld="7" item="0"/>
        </tpls>
      </n>
      <n v="9.569054054054055" in="1">
        <tpls c="6">
          <tpl fld="0" item="0"/>
          <tpl fld="1" item="1"/>
          <tpl fld="9" item="1"/>
          <tpl hier="218" item="0"/>
          <tpl fld="3" item="7"/>
          <tpl fld="7" item="0"/>
        </tpls>
      </n>
      <n v="10.819054054054055" in="1">
        <tpls c="5">
          <tpl fld="0" item="0"/>
          <tpl fld="1" item="1"/>
          <tpl hier="218" item="0"/>
          <tpl fld="3" item="7"/>
          <tpl fld="7" item="0"/>
        </tpls>
      </n>
      <n v="1.25" in="1">
        <tpls c="6">
          <tpl fld="0" item="0"/>
          <tpl fld="1" item="1"/>
          <tpl fld="9" item="0"/>
          <tpl hier="218" item="0"/>
          <tpl fld="3" item="7"/>
          <tpl fld="7" item="0"/>
        </tpls>
      </n>
      <n v="17" in="0">
        <tpls c="6">
          <tpl fld="0" item="0"/>
          <tpl fld="1" item="0"/>
          <tpl fld="9" item="0"/>
          <tpl hier="218" item="0"/>
          <tpl fld="3" item="7"/>
          <tpl fld="7" item="0"/>
        </tpls>
      </n>
      <n v="55" in="0">
        <tpls c="6">
          <tpl fld="0" item="0"/>
          <tpl fld="1" item="0"/>
          <tpl fld="9" item="1"/>
          <tpl hier="218" item="0"/>
          <tpl fld="3" item="7"/>
          <tpl fld="7" item="3"/>
        </tpls>
      </n>
      <n v="486" in="0">
        <tpls c="5">
          <tpl fld="0" item="0"/>
          <tpl fld="1" item="0"/>
          <tpl hier="218" item="0"/>
          <tpl fld="3" item="7"/>
          <tpl fld="7" item="3"/>
        </tpls>
      </n>
      <n v="1.5" in="1">
        <tpls c="6">
          <tpl fld="0" item="0"/>
          <tpl fld="1" item="1"/>
          <tpl fld="9" item="1"/>
          <tpl hier="218" item="0"/>
          <tpl fld="3" item="7"/>
          <tpl fld="7" item="3"/>
        </tpls>
      </n>
      <n v="8.6" in="1">
        <tpls c="5">
          <tpl fld="0" item="0"/>
          <tpl fld="1" item="1"/>
          <tpl hier="218" item="0"/>
          <tpl fld="3" item="7"/>
          <tpl fld="7" item="3"/>
        </tpls>
      </n>
      <n v="7.1" in="1">
        <tpls c="6">
          <tpl fld="0" item="0"/>
          <tpl fld="1" item="1"/>
          <tpl fld="9" item="0"/>
          <tpl hier="218" item="0"/>
          <tpl fld="3" item="7"/>
          <tpl fld="7" item="3"/>
        </tpls>
      </n>
      <n v="431" in="0">
        <tpls c="6">
          <tpl fld="0" item="0"/>
          <tpl fld="1" item="0"/>
          <tpl fld="9" item="0"/>
          <tpl hier="218" item="0"/>
          <tpl fld="3" item="7"/>
          <tpl fld="7" item="3"/>
        </tpls>
      </n>
      <n v="194" in="0">
        <tpls c="6">
          <tpl fld="0" item="0"/>
          <tpl fld="1" item="0"/>
          <tpl fld="9" item="1"/>
          <tpl hier="218" item="0"/>
          <tpl fld="3" item="5"/>
          <tpl fld="5" item="7"/>
        </tpls>
      </n>
      <n v="696" in="0">
        <tpls c="5">
          <tpl fld="0" item="0"/>
          <tpl fld="1" item="0"/>
          <tpl hier="218" item="0"/>
          <tpl fld="3" item="5"/>
          <tpl fld="5" item="7"/>
        </tpls>
      </n>
      <n v="7.65" in="1">
        <tpls c="6">
          <tpl fld="0" item="0"/>
          <tpl fld="1" item="1"/>
          <tpl fld="9" item="1"/>
          <tpl hier="218" item="0"/>
          <tpl fld="3" item="5"/>
          <tpl fld="5" item="7"/>
        </tpls>
      </n>
      <n v="23.982432432432429" in="1">
        <tpls c="5">
          <tpl fld="0" item="0"/>
          <tpl fld="1" item="1"/>
          <tpl hier="218" item="0"/>
          <tpl fld="3" item="5"/>
          <tpl fld="5" item="7"/>
        </tpls>
      </n>
      <n v="16.33243243243243" in="1">
        <tpls c="6">
          <tpl fld="0" item="0"/>
          <tpl fld="1" item="1"/>
          <tpl fld="9" item="0"/>
          <tpl hier="218" item="0"/>
          <tpl fld="3" item="5"/>
          <tpl fld="5" item="7"/>
        </tpls>
      </n>
      <n v="502" in="0">
        <tpls c="6">
          <tpl fld="0" item="0"/>
          <tpl fld="1" item="0"/>
          <tpl fld="9" item="0"/>
          <tpl hier="218" item="0"/>
          <tpl fld="3" item="5"/>
          <tpl fld="5" item="7"/>
        </tpls>
      </n>
      <n v="1389" in="0">
        <tpls c="6">
          <tpl fld="0" item="0"/>
          <tpl fld="1" item="0"/>
          <tpl fld="9" item="1"/>
          <tpl hier="218" item="0"/>
          <tpl fld="3" item="5"/>
          <tpl fld="5" item="5"/>
        </tpls>
      </n>
      <n v="4647" in="0">
        <tpls c="5">
          <tpl fld="0" item="0"/>
          <tpl fld="1" item="0"/>
          <tpl hier="218" item="0"/>
          <tpl fld="3" item="5"/>
          <tpl fld="5" item="5"/>
        </tpls>
      </n>
      <n v="38.020945945945947" in="1">
        <tpls c="6">
          <tpl fld="0" item="0"/>
          <tpl fld="1" item="1"/>
          <tpl fld="9" item="1"/>
          <tpl hier="218" item="0"/>
          <tpl fld="3" item="5"/>
          <tpl fld="5" item="5"/>
        </tpls>
      </n>
      <n v="106.50709459459459" in="1">
        <tpls c="5">
          <tpl fld="0" item="0"/>
          <tpl fld="1" item="1"/>
          <tpl hier="218" item="0"/>
          <tpl fld="3" item="5"/>
          <tpl fld="5" item="5"/>
        </tpls>
      </n>
      <n v="68.486148648648651" in="1">
        <tpls c="6">
          <tpl fld="0" item="0"/>
          <tpl fld="1" item="1"/>
          <tpl fld="9" item="0"/>
          <tpl hier="218" item="0"/>
          <tpl fld="3" item="5"/>
          <tpl fld="5" item="5"/>
        </tpls>
      </n>
      <n v="3258" in="0">
        <tpls c="6">
          <tpl fld="0" item="0"/>
          <tpl fld="1" item="0"/>
          <tpl fld="9" item="0"/>
          <tpl hier="218" item="0"/>
          <tpl fld="3" item="5"/>
          <tpl fld="5" item="5"/>
        </tpls>
      </n>
      <n v="534" in="0">
        <tpls c="6">
          <tpl fld="0" item="0"/>
          <tpl fld="1" item="0"/>
          <tpl fld="9" item="1"/>
          <tpl hier="218" item="0"/>
          <tpl fld="3" item="5"/>
          <tpl fld="5" item="3"/>
        </tpls>
      </n>
      <n v="6903" in="0">
        <tpls c="5">
          <tpl fld="0" item="0"/>
          <tpl fld="1" item="0"/>
          <tpl hier="218" item="0"/>
          <tpl fld="3" item="5"/>
          <tpl fld="5" item="3"/>
        </tpls>
      </n>
      <n v="110.21804054054054" in="1">
        <tpls c="6">
          <tpl fld="0" item="0"/>
          <tpl fld="1" item="1"/>
          <tpl fld="9" item="0"/>
          <tpl hier="218" item="0"/>
          <tpl fld="3" item="5"/>
          <tpl fld="5" item="3"/>
        </tpls>
      </n>
      <n v="19.342567567567567" in="1">
        <tpls c="6">
          <tpl fld="0" item="0"/>
          <tpl fld="1" item="1"/>
          <tpl fld="9" item="1"/>
          <tpl hier="218" item="0"/>
          <tpl fld="3" item="5"/>
          <tpl fld="5" item="3"/>
        </tpls>
      </n>
      <n v="129.56060810810811" in="1">
        <tpls c="5">
          <tpl fld="0" item="0"/>
          <tpl fld="1" item="1"/>
          <tpl hier="218" item="0"/>
          <tpl fld="3" item="5"/>
          <tpl fld="5" item="3"/>
        </tpls>
      </n>
      <n v="6369" in="0">
        <tpls c="6">
          <tpl fld="0" item="0"/>
          <tpl fld="1" item="0"/>
          <tpl fld="9" item="0"/>
          <tpl hier="218" item="0"/>
          <tpl fld="3" item="5"/>
          <tpl fld="5" item="3"/>
        </tpls>
      </n>
      <n v="130" in="0">
        <tpls c="6">
          <tpl fld="0" item="0"/>
          <tpl fld="1" item="0"/>
          <tpl fld="9" item="1"/>
          <tpl hier="218" item="0"/>
          <tpl fld="3" item="5"/>
          <tpl fld="5" item="6"/>
        </tpls>
      </n>
      <n v="710" in="0">
        <tpls c="5">
          <tpl fld="0" item="0"/>
          <tpl fld="1" item="0"/>
          <tpl hier="218" item="0"/>
          <tpl fld="3" item="5"/>
          <tpl fld="5" item="6"/>
        </tpls>
      </n>
      <n v="2.85" in="1">
        <tpls c="6">
          <tpl fld="0" item="0"/>
          <tpl fld="1" item="1"/>
          <tpl fld="9" item="1"/>
          <tpl hier="218" item="0"/>
          <tpl fld="3" item="5"/>
          <tpl fld="5" item="6"/>
        </tpls>
      </n>
      <n v="9.5493243243243242" in="1">
        <tpls c="5">
          <tpl fld="0" item="0"/>
          <tpl fld="1" item="1"/>
          <tpl hier="218" item="0"/>
          <tpl fld="3" item="5"/>
          <tpl fld="5" item="6"/>
        </tpls>
      </n>
      <n v="6.6993243243243246" in="1">
        <tpls c="6">
          <tpl fld="0" item="0"/>
          <tpl fld="1" item="1"/>
          <tpl fld="9" item="0"/>
          <tpl hier="218" item="0"/>
          <tpl fld="3" item="5"/>
          <tpl fld="5" item="6"/>
        </tpls>
      </n>
      <n v="580" in="0">
        <tpls c="6">
          <tpl fld="0" item="0"/>
          <tpl fld="1" item="0"/>
          <tpl fld="9" item="0"/>
          <tpl hier="218" item="0"/>
          <tpl fld="3" item="5"/>
          <tpl fld="5" item="6"/>
        </tpls>
      </n>
      <n v="107" in="0">
        <tpls c="6">
          <tpl fld="0" item="0"/>
          <tpl fld="1" item="0"/>
          <tpl fld="9" item="1"/>
          <tpl hier="218" item="0"/>
          <tpl fld="3" item="1"/>
          <tpl fld="5" item="4"/>
        </tpls>
      </n>
      <n v="200" in="0">
        <tpls c="5">
          <tpl fld="0" item="0"/>
          <tpl fld="1" item="0"/>
          <tpl hier="218" item="0"/>
          <tpl fld="3" item="1"/>
          <tpl fld="5" item="4"/>
        </tpls>
      </n>
      <n v="5.75" in="1">
        <tpls c="6">
          <tpl fld="0" item="0"/>
          <tpl fld="1" item="1"/>
          <tpl fld="9" item="1"/>
          <tpl hier="218" item="0"/>
          <tpl fld="3" item="1"/>
          <tpl fld="5" item="4"/>
        </tpls>
      </n>
      <n v="12.05" in="1">
        <tpls c="5">
          <tpl fld="0" item="0"/>
          <tpl fld="1" item="1"/>
          <tpl hier="218" item="0"/>
          <tpl fld="3" item="1"/>
          <tpl fld="5" item="4"/>
        </tpls>
      </n>
      <n v="6.3" in="1">
        <tpls c="6">
          <tpl fld="0" item="0"/>
          <tpl fld="1" item="1"/>
          <tpl fld="9" item="0"/>
          <tpl hier="218" item="0"/>
          <tpl fld="3" item="1"/>
          <tpl fld="5" item="4"/>
        </tpls>
      </n>
      <n v="93" in="0">
        <tpls c="6">
          <tpl fld="0" item="0"/>
          <tpl fld="1" item="0"/>
          <tpl fld="9" item="0"/>
          <tpl hier="218" item="0"/>
          <tpl fld="3" item="1"/>
          <tpl fld="5" item="4"/>
        </tpls>
      </n>
      <n v="30" in="0">
        <tpls c="6">
          <tpl fld="0" item="0"/>
          <tpl fld="1" item="0"/>
          <tpl fld="9" item="1"/>
          <tpl hier="218" item="0"/>
          <tpl fld="3" item="1"/>
          <tpl fld="5" item="2"/>
        </tpls>
      </n>
      <n v="150" in="0">
        <tpls c="5">
          <tpl fld="0" item="0"/>
          <tpl fld="1" item="0"/>
          <tpl hier="218" item="0"/>
          <tpl fld="3" item="1"/>
          <tpl fld="5" item="2"/>
        </tpls>
      </n>
      <m in="1">
        <tpls c="6">
          <tpl fld="0" item="0"/>
          <tpl fld="1" item="1"/>
          <tpl fld="9" item="1"/>
          <tpl hier="218" item="0"/>
          <tpl fld="3" item="1"/>
          <tpl fld="5" item="2"/>
        </tpls>
      </m>
      <n v="1.35" in="1">
        <tpls c="5">
          <tpl fld="0" item="0"/>
          <tpl fld="1" item="1"/>
          <tpl hier="218" item="0"/>
          <tpl fld="3" item="1"/>
          <tpl fld="5" item="2"/>
        </tpls>
      </n>
      <n v="1.35" in="1">
        <tpls c="6">
          <tpl fld="0" item="0"/>
          <tpl fld="1" item="1"/>
          <tpl fld="9" item="0"/>
          <tpl hier="218" item="0"/>
          <tpl fld="3" item="1"/>
          <tpl fld="5" item="2"/>
        </tpls>
      </n>
      <n v="120" in="0">
        <tpls c="6">
          <tpl fld="0" item="0"/>
          <tpl fld="1" item="0"/>
          <tpl fld="9" item="0"/>
          <tpl hier="218" item="0"/>
          <tpl fld="3" item="1"/>
          <tpl fld="5" item="2"/>
        </tpls>
      </n>
      <n v="239" in="0">
        <tpls c="6">
          <tpl fld="0" item="0"/>
          <tpl fld="1" item="0"/>
          <tpl fld="9" item="1"/>
          <tpl hier="218" item="0"/>
          <tpl fld="3" item="1"/>
          <tpl fld="5" item="6"/>
        </tpls>
      </n>
      <n v="1060" in="0">
        <tpls c="5">
          <tpl fld="0" item="0"/>
          <tpl fld="1" item="0"/>
          <tpl hier="218" item="0"/>
          <tpl fld="3" item="1"/>
          <tpl fld="5" item="6"/>
        </tpls>
      </n>
      <n v="10.95" in="1">
        <tpls c="6">
          <tpl fld="0" item="0"/>
          <tpl fld="1" item="1"/>
          <tpl fld="9" item="0"/>
          <tpl hier="218" item="0"/>
          <tpl fld="3" item="1"/>
          <tpl fld="5" item="6"/>
        </tpls>
      </n>
      <n v="4.3499999999999996" in="1">
        <tpls c="6">
          <tpl fld="0" item="0"/>
          <tpl fld="1" item="1"/>
          <tpl fld="9" item="1"/>
          <tpl hier="218" item="0"/>
          <tpl fld="3" item="1"/>
          <tpl fld="5" item="6"/>
        </tpls>
      </n>
      <n v="15.3" in="1">
        <tpls c="5">
          <tpl fld="0" item="0"/>
          <tpl fld="1" item="1"/>
          <tpl hier="218" item="0"/>
          <tpl fld="3" item="1"/>
          <tpl fld="5" item="6"/>
        </tpls>
      </n>
      <n v="821" in="0">
        <tpls c="6">
          <tpl fld="0" item="0"/>
          <tpl fld="1" item="0"/>
          <tpl fld="9" item="0"/>
          <tpl hier="218" item="0"/>
          <tpl fld="3" item="1"/>
          <tpl fld="5" item="6"/>
        </tpls>
      </n>
      <n v="533" in="0">
        <tpls c="6">
          <tpl fld="0" item="0"/>
          <tpl fld="1" item="0"/>
          <tpl fld="9" item="1"/>
          <tpl hier="218" item="0"/>
          <tpl fld="3" item="3"/>
          <tpl fld="5" item="5"/>
        </tpls>
      </n>
      <n v="3013" in="0">
        <tpls c="5">
          <tpl fld="0" item="0"/>
          <tpl fld="1" item="0"/>
          <tpl hier="218" item="0"/>
          <tpl fld="3" item="3"/>
          <tpl fld="5" item="5"/>
        </tpls>
      </n>
      <n v="18.575675675675676" in="1">
        <tpls c="6">
          <tpl fld="0" item="0"/>
          <tpl fld="1" item="1"/>
          <tpl fld="9" item="0"/>
          <tpl hier="218" item="0"/>
          <tpl fld="3" item="3"/>
          <tpl fld="5" item="5"/>
        </tpls>
      </n>
      <n v="5.25" in="1">
        <tpls c="6">
          <tpl fld="0" item="0"/>
          <tpl fld="1" item="1"/>
          <tpl fld="9" item="1"/>
          <tpl hier="218" item="0"/>
          <tpl fld="3" item="3"/>
          <tpl fld="5" item="5"/>
        </tpls>
      </n>
      <n v="23.825675675675676" in="1">
        <tpls c="5">
          <tpl fld="0" item="0"/>
          <tpl fld="1" item="1"/>
          <tpl hier="218" item="0"/>
          <tpl fld="3" item="3"/>
          <tpl fld="5" item="5"/>
        </tpls>
      </n>
      <n v="2480" in="0">
        <tpls c="6">
          <tpl fld="0" item="0"/>
          <tpl fld="1" item="0"/>
          <tpl fld="9" item="0"/>
          <tpl hier="218" item="0"/>
          <tpl fld="3" item="3"/>
          <tpl fld="5" item="5"/>
        </tpls>
      </n>
      <n v="232" in="0">
        <tpls c="6">
          <tpl fld="0" item="0"/>
          <tpl fld="1" item="0"/>
          <tpl fld="9" item="1"/>
          <tpl hier="218" item="0"/>
          <tpl fld="3" item="3"/>
          <tpl fld="5" item="8"/>
        </tpls>
      </n>
      <n v="3792" in="0">
        <tpls c="5">
          <tpl fld="0" item="0"/>
          <tpl fld="1" item="0"/>
          <tpl hier="218" item="0"/>
          <tpl fld="3" item="3"/>
          <tpl fld="5" item="8"/>
        </tpls>
      </n>
      <n v="50.103378378378387" in="1">
        <tpls c="6">
          <tpl fld="0" item="0"/>
          <tpl fld="1" item="1"/>
          <tpl fld="9" item="0"/>
          <tpl hier="218" item="0"/>
          <tpl fld="3" item="3"/>
          <tpl fld="5" item="8"/>
        </tpls>
      </n>
      <n v="5.5399324324324324" in="1">
        <tpls c="6">
          <tpl fld="0" item="0"/>
          <tpl fld="1" item="1"/>
          <tpl fld="9" item="1"/>
          <tpl hier="218" item="0"/>
          <tpl fld="3" item="3"/>
          <tpl fld="5" item="8"/>
        </tpls>
      </n>
      <n v="55.643310810810803" in="1">
        <tpls c="5">
          <tpl fld="0" item="0"/>
          <tpl fld="1" item="1"/>
          <tpl hier="218" item="0"/>
          <tpl fld="3" item="3"/>
          <tpl fld="5" item="8"/>
        </tpls>
      </n>
      <n v="3560" in="0">
        <tpls c="6">
          <tpl fld="0" item="0"/>
          <tpl fld="1" item="0"/>
          <tpl fld="9" item="0"/>
          <tpl hier="218" item="0"/>
          <tpl fld="3" item="3"/>
          <tpl fld="5" item="8"/>
        </tpls>
      </n>
      <n v="1" in="0">
        <tpls c="6">
          <tpl fld="0" item="0"/>
          <tpl fld="1" item="0"/>
          <tpl fld="9" item="1"/>
          <tpl hier="218" item="0"/>
          <tpl fld="3" item="4"/>
          <tpl fld="5" item="4"/>
        </tpls>
      </n>
      <n v="2" in="0">
        <tpls c="5">
          <tpl fld="0" item="0"/>
          <tpl fld="1" item="0"/>
          <tpl hier="218" item="0"/>
          <tpl fld="3" item="4"/>
          <tpl fld="5" item="4"/>
        </tpls>
      </n>
      <n v="0.55000000000000004" in="1">
        <tpls c="6">
          <tpl fld="0" item="0"/>
          <tpl fld="1" item="1"/>
          <tpl fld="9" item="1"/>
          <tpl hier="218" item="0"/>
          <tpl fld="3" item="4"/>
          <tpl fld="5" item="4"/>
        </tpls>
      </n>
      <n v="0.85000000000000009" in="1">
        <tpls c="5">
          <tpl fld="0" item="0"/>
          <tpl fld="1" item="1"/>
          <tpl hier="218" item="0"/>
          <tpl fld="3" item="4"/>
          <tpl fld="5" item="4"/>
        </tpls>
      </n>
      <n v="0.3" in="1">
        <tpls c="6">
          <tpl fld="0" item="0"/>
          <tpl fld="1" item="1"/>
          <tpl fld="9" item="0"/>
          <tpl hier="218" item="0"/>
          <tpl fld="3" item="4"/>
          <tpl fld="5" item="4"/>
        </tpls>
      </n>
      <n v="1" in="0">
        <tpls c="6">
          <tpl fld="0" item="0"/>
          <tpl fld="1" item="0"/>
          <tpl fld="9" item="0"/>
          <tpl hier="218" item="0"/>
          <tpl fld="3" item="4"/>
          <tpl fld="5" item="4"/>
        </tpls>
      </n>
      <n v="16" in="0">
        <tpls c="6">
          <tpl fld="0" item="0"/>
          <tpl fld="1" item="0"/>
          <tpl fld="9" item="1"/>
          <tpl hier="218" item="0"/>
          <tpl fld="3" item="4"/>
          <tpl fld="5" item="2"/>
        </tpls>
      </n>
      <n v="50" in="0">
        <tpls c="5">
          <tpl fld="0" item="0"/>
          <tpl fld="1" item="0"/>
          <tpl hier="218" item="0"/>
          <tpl fld="3" item="4"/>
          <tpl fld="5" item="2"/>
        </tpls>
      </n>
      <n v="0.55000000000000004" in="1">
        <tpls c="6">
          <tpl fld="0" item="0"/>
          <tpl fld="1" item="1"/>
          <tpl fld="9" item="0"/>
          <tpl hier="218" item="0"/>
          <tpl fld="3" item="4"/>
          <tpl fld="5" item="2"/>
        </tpls>
      </n>
      <m in="1">
        <tpls c="6">
          <tpl fld="0" item="0"/>
          <tpl fld="1" item="1"/>
          <tpl fld="9" item="1"/>
          <tpl hier="218" item="0"/>
          <tpl fld="3" item="4"/>
          <tpl fld="5" item="2"/>
        </tpls>
      </m>
      <n v="0.55000000000000004" in="1">
        <tpls c="5">
          <tpl fld="0" item="0"/>
          <tpl fld="1" item="1"/>
          <tpl hier="218" item="0"/>
          <tpl fld="3" item="4"/>
          <tpl fld="5" item="2"/>
        </tpls>
      </n>
      <n v="34" in="0">
        <tpls c="6">
          <tpl fld="0" item="0"/>
          <tpl fld="1" item="0"/>
          <tpl fld="9" item="0"/>
          <tpl hier="218" item="0"/>
          <tpl fld="3" item="4"/>
          <tpl fld="5" item="2"/>
        </tpls>
      </n>
      <n v="17" in="0">
        <tpls c="6">
          <tpl fld="0" item="0"/>
          <tpl fld="1" item="0"/>
          <tpl fld="9" item="1"/>
          <tpl hier="218" item="0"/>
          <tpl fld="3" item="4"/>
          <tpl fld="5" item="6"/>
        </tpls>
      </n>
      <n v="106" in="0">
        <tpls c="5">
          <tpl fld="0" item="0"/>
          <tpl fld="1" item="0"/>
          <tpl hier="218" item="0"/>
          <tpl fld="3" item="4"/>
          <tpl fld="5" item="6"/>
        </tpls>
      </n>
      <n v="0.7" in="1">
        <tpls c="6">
          <tpl fld="0" item="0"/>
          <tpl fld="1" item="1"/>
          <tpl fld="9" item="0"/>
          <tpl hier="218" item="0"/>
          <tpl fld="3" item="4"/>
          <tpl fld="5" item="6"/>
        </tpls>
      </n>
      <n v="1.45" in="1">
        <tpls c="5">
          <tpl fld="0" item="0"/>
          <tpl fld="1" item="1"/>
          <tpl hier="218" item="0"/>
          <tpl fld="3" item="4"/>
          <tpl fld="5" item="6"/>
        </tpls>
      </n>
      <n v="0.75" in="1">
        <tpls c="6">
          <tpl fld="0" item="0"/>
          <tpl fld="1" item="1"/>
          <tpl fld="9" item="1"/>
          <tpl hier="218" item="0"/>
          <tpl fld="3" item="4"/>
          <tpl fld="5" item="6"/>
        </tpls>
      </n>
      <n v="89" in="0">
        <tpls c="6">
          <tpl fld="0" item="0"/>
          <tpl fld="1" item="0"/>
          <tpl fld="9" item="0"/>
          <tpl hier="218" item="0"/>
          <tpl fld="3" item="4"/>
          <tpl fld="5" item="6"/>
        </tpls>
      </n>
      <n v="1073" in="0">
        <tpls c="5">
          <tpl fld="0" item="0"/>
          <tpl fld="1" item="0"/>
          <tpl hier="218" item="0"/>
          <tpl fld="3" item="4"/>
          <tpl fld="5" item="8"/>
        </tpls>
      </n>
      <n v="14.75" in="1">
        <tpls c="6">
          <tpl fld="0" item="0"/>
          <tpl fld="1" item="1"/>
          <tpl fld="9" item="0"/>
          <tpl hier="218" item="0"/>
          <tpl fld="3" item="4"/>
          <tpl fld="5" item="8"/>
        </tpls>
      </n>
      <n v="15.3" in="1">
        <tpls c="5">
          <tpl fld="0" item="0"/>
          <tpl fld="1" item="1"/>
          <tpl hier="218" item="0"/>
          <tpl fld="3" item="4"/>
          <tpl fld="5" item="8"/>
        </tpls>
      </n>
      <n v="0.55000000000000004" in="1">
        <tpls c="6">
          <tpl fld="0" item="0"/>
          <tpl fld="1" item="1"/>
          <tpl fld="9" item="1"/>
          <tpl hier="218" item="0"/>
          <tpl fld="3" item="4"/>
          <tpl fld="5" item="8"/>
        </tpls>
      </n>
      <n v="1004" in="0">
        <tpls c="6">
          <tpl fld="0" item="0"/>
          <tpl fld="1" item="0"/>
          <tpl fld="9" item="0"/>
          <tpl hier="218" item="0"/>
          <tpl fld="3" item="4"/>
          <tpl fld="5" item="8"/>
        </tpls>
      </n>
      <n v="61.560337837837842" in="1">
        <tpls c="5">
          <tpl fld="0" item="0"/>
          <tpl fld="1" item="1"/>
          <tpl fld="9" item="0"/>
          <tpl hier="218" item="0"/>
          <tpl fld="3" item="6"/>
        </tpls>
      </n>
      <n v="203" in="0">
        <tpls c="5">
          <tpl fld="0" item="0"/>
          <tpl fld="1" item="0"/>
          <tpl fld="9" item="1"/>
          <tpl hier="218" item="0"/>
          <tpl fld="3" item="6"/>
        </tpls>
      </n>
      <n v="34.002364864864866" in="1">
        <tpls c="5">
          <tpl fld="0" item="0"/>
          <tpl fld="1" item="1"/>
          <tpl fld="9" item="1"/>
          <tpl hier="218" item="0"/>
          <tpl fld="3" item="6"/>
        </tpls>
      </n>
      <n v="699" in="0">
        <tpls c="5">
          <tpl fld="0" item="0"/>
          <tpl fld="1" item="0"/>
          <tpl fld="9" item="0"/>
          <tpl hier="218" item="0"/>
          <tpl fld="3" item="6"/>
        </tpls>
      </n>
      <n v="40.863851351351357" in="1">
        <tpls c="5">
          <tpl fld="8" item="3"/>
          <tpl fld="0" item="0"/>
          <tpl fld="1" item="1"/>
          <tpl hier="218" item="0"/>
          <tpl fld="3" item="2"/>
        </tpls>
      </n>
      <n v="2" in="1">
        <tpls c="5">
          <tpl fld="8" item="0"/>
          <tpl fld="0" item="0"/>
          <tpl fld="1" item="1"/>
          <tpl hier="218" item="0"/>
          <tpl fld="3" item="2"/>
        </tpls>
      </n>
      <n v="10.098648648648648" in="1">
        <tpls c="5">
          <tpl fld="8" item="3"/>
          <tpl fld="0" item="0"/>
          <tpl fld="1" item="1"/>
          <tpl hier="218" item="0"/>
          <tpl fld="3" item="0"/>
        </tpls>
      </n>
      <n v="0.5" in="1">
        <tpls c="5">
          <tpl fld="8" item="0"/>
          <tpl fld="0" item="0"/>
          <tpl fld="1" item="1"/>
          <tpl hier="218" item="0"/>
          <tpl fld="3" item="0"/>
        </tpls>
      </n>
      <n v="47" in="0">
        <tpls c="5">
          <tpl fld="8" item="1"/>
          <tpl fld="0" item="0"/>
          <tpl fld="1" item="0"/>
          <tpl hier="218" item="0"/>
          <tpl fld="3" item="0"/>
        </tpls>
      </n>
      <n v="62" in="0">
        <tpls c="5">
          <tpl fld="8" item="2"/>
          <tpl fld="0" item="0"/>
          <tpl fld="1" item="0"/>
          <tpl hier="218" item="0"/>
          <tpl fld="3" item="0"/>
        </tpls>
      </n>
      <m in="0">
        <tpls c="5">
          <tpl fld="8" item="4"/>
          <tpl fld="0" item="0"/>
          <tpl fld="1" item="0"/>
          <tpl hier="218" item="0"/>
          <tpl fld="3" item="0"/>
        </tpls>
      </m>
      <n v="328.1427702702702" in="1">
        <tpls c="5">
          <tpl fld="8" item="3"/>
          <tpl fld="0" item="0"/>
          <tpl fld="1" item="1"/>
          <tpl hier="218" item="0"/>
          <tpl fld="4" item="0"/>
        </tpls>
      </n>
      <n v="248.53310810810802" in="1">
        <tpls c="5">
          <tpl fld="8" item="0"/>
          <tpl fld="0" item="0"/>
          <tpl fld="1" item="1"/>
          <tpl hier="218" item="0"/>
          <tpl fld="4" item="0"/>
        </tpls>
      </n>
      <n v="6241" in="0">
        <tpls c="5">
          <tpl fld="8" item="1"/>
          <tpl fld="0" item="0"/>
          <tpl fld="1" item="0"/>
          <tpl hier="218" item="0"/>
          <tpl fld="4" item="0"/>
        </tpls>
      </n>
      <n v="19611" in="0">
        <tpls c="5">
          <tpl fld="8" item="2"/>
          <tpl fld="0" item="0"/>
          <tpl fld="1" item="0"/>
          <tpl hier="218" item="0"/>
          <tpl fld="4" item="0"/>
        </tpls>
      </n>
      <n v="4340" in="0">
        <tpls c="5">
          <tpl fld="8" item="4"/>
          <tpl fld="0" item="0"/>
          <tpl fld="1" item="0"/>
          <tpl hier="218" item="0"/>
          <tpl fld="4" item="0"/>
        </tpls>
      </n>
      <n v="644.63520270270317" in="1">
        <tpls c="5">
          <tpl fld="8" item="1"/>
          <tpl fld="0" item="0"/>
          <tpl fld="1" item="1"/>
          <tpl hier="218" item="0"/>
          <tpl fld="4" item="0"/>
        </tpls>
      </n>
      <n v="199.30851351351347" in="1">
        <tpls c="5">
          <tpl fld="8" item="2"/>
          <tpl fld="0" item="0"/>
          <tpl fld="1" item="1"/>
          <tpl hier="218" item="0"/>
          <tpl fld="4" item="0"/>
        </tpls>
      </n>
      <n v="71.764864864864848" in="1">
        <tpls c="5">
          <tpl fld="8" item="4"/>
          <tpl fld="0" item="0"/>
          <tpl fld="1" item="1"/>
          <tpl hier="218" item="0"/>
          <tpl fld="4" item="0"/>
        </tpls>
      </n>
      <n v="225" in="0">
        <tpls c="6">
          <tpl fld="8" item="1"/>
          <tpl fld="0" item="0"/>
          <tpl fld="1" item="0"/>
          <tpl hier="218" item="0"/>
          <tpl fld="3" item="7"/>
          <tpl fld="7" item="2"/>
        </tpls>
      </n>
      <n v="97" in="0">
        <tpls c="6">
          <tpl fld="8" item="2"/>
          <tpl fld="0" item="0"/>
          <tpl fld="1" item="0"/>
          <tpl hier="218" item="0"/>
          <tpl fld="3" item="7"/>
          <tpl fld="7" item="2"/>
        </tpls>
      </n>
      <n v="10" in="0">
        <tpls c="6">
          <tpl fld="8" item="4"/>
          <tpl fld="0" item="0"/>
          <tpl fld="1" item="0"/>
          <tpl hier="218" item="0"/>
          <tpl fld="3" item="7"/>
          <tpl fld="7" item="2"/>
        </tpls>
      </n>
      <n v="46.545945945945945" in="1">
        <tpls c="6">
          <tpl fld="8" item="1"/>
          <tpl fld="0" item="0"/>
          <tpl fld="1" item="1"/>
          <tpl hier="218" item="0"/>
          <tpl fld="3" item="7"/>
          <tpl fld="7" item="2"/>
        </tpls>
      </n>
      <n v="6.65" in="1">
        <tpls c="6">
          <tpl fld="8" item="2"/>
          <tpl fld="0" item="0"/>
          <tpl fld="1" item="1"/>
          <tpl hier="218" item="0"/>
          <tpl fld="3" item="7"/>
          <tpl fld="7" item="2"/>
        </tpls>
      </n>
      <m in="1">
        <tpls c="6">
          <tpl fld="8" item="4"/>
          <tpl fld="0" item="0"/>
          <tpl fld="1" item="1"/>
          <tpl hier="218" item="0"/>
          <tpl fld="3" item="7"/>
          <tpl fld="7" item="2"/>
        </tpls>
      </m>
      <n v="340" in="0">
        <tpls c="6">
          <tpl fld="8" item="3"/>
          <tpl fld="0" item="0"/>
          <tpl fld="1" item="0"/>
          <tpl hier="218" item="0"/>
          <tpl fld="3" item="7"/>
          <tpl fld="7" item="2"/>
        </tpls>
      </n>
      <n v="32" in="0">
        <tpls c="6">
          <tpl fld="8" item="0"/>
          <tpl fld="0" item="0"/>
          <tpl fld="1" item="0"/>
          <tpl hier="218" item="0"/>
          <tpl fld="3" item="7"/>
          <tpl fld="7" item="2"/>
        </tpls>
      </n>
      <n v="367" in="0">
        <tpls c="6">
          <tpl fld="8" item="1"/>
          <tpl fld="0" item="0"/>
          <tpl fld="1" item="0"/>
          <tpl hier="218" item="0"/>
          <tpl fld="3" item="5"/>
          <tpl fld="5" item="4"/>
        </tpls>
      </n>
      <n v="42" in="0">
        <tpls c="6">
          <tpl fld="8" item="2"/>
          <tpl fld="0" item="0"/>
          <tpl fld="1" item="0"/>
          <tpl hier="218" item="0"/>
          <tpl fld="3" item="5"/>
          <tpl fld="5" item="4"/>
        </tpls>
      </n>
      <m in="0">
        <tpls c="6">
          <tpl fld="8" item="4"/>
          <tpl fld="0" item="0"/>
          <tpl fld="1" item="0"/>
          <tpl hier="218" item="0"/>
          <tpl fld="3" item="5"/>
          <tpl fld="5" item="4"/>
        </tpls>
      </m>
      <n v="64.5" in="1">
        <tpls c="6">
          <tpl fld="8" item="1"/>
          <tpl fld="0" item="0"/>
          <tpl fld="1" item="1"/>
          <tpl hier="218" item="0"/>
          <tpl fld="3" item="5"/>
          <tpl fld="5" item="4"/>
        </tpls>
      </n>
      <n v="2" in="1">
        <tpls c="6">
          <tpl fld="8" item="2"/>
          <tpl fld="0" item="0"/>
          <tpl fld="1" item="1"/>
          <tpl hier="218" item="0"/>
          <tpl fld="3" item="5"/>
          <tpl fld="5" item="4"/>
        </tpls>
      </n>
      <m in="1">
        <tpls c="6">
          <tpl fld="8" item="4"/>
          <tpl fld="0" item="0"/>
          <tpl fld="1" item="1"/>
          <tpl hier="218" item="0"/>
          <tpl fld="3" item="5"/>
          <tpl fld="5" item="4"/>
        </tpls>
      </m>
      <n v="755" in="0">
        <tpls c="6">
          <tpl fld="8" item="3"/>
          <tpl fld="0" item="0"/>
          <tpl fld="1" item="0"/>
          <tpl hier="218" item="0"/>
          <tpl fld="3" item="5"/>
          <tpl fld="5" item="4"/>
        </tpls>
      </n>
      <n v="2" in="0">
        <tpls c="6">
          <tpl fld="8" item="0"/>
          <tpl fld="0" item="0"/>
          <tpl fld="1" item="0"/>
          <tpl hier="218" item="0"/>
          <tpl fld="3" item="5"/>
          <tpl fld="5" item="4"/>
        </tpls>
      </n>
      <n v="520" in="0">
        <tpls c="6">
          <tpl fld="8" item="1"/>
          <tpl fld="0" item="0"/>
          <tpl fld="1" item="0"/>
          <tpl hier="218" item="0"/>
          <tpl fld="3" item="5"/>
          <tpl fld="5" item="5"/>
        </tpls>
      </n>
      <n v="1363" in="0">
        <tpls c="6">
          <tpl fld="8" item="2"/>
          <tpl fld="0" item="0"/>
          <tpl fld="1" item="0"/>
          <tpl hier="218" item="0"/>
          <tpl fld="3" item="5"/>
          <tpl fld="5" item="5"/>
        </tpls>
      </n>
      <n v="440" in="0">
        <tpls c="6">
          <tpl fld="8" item="4"/>
          <tpl fld="0" item="0"/>
          <tpl fld="1" item="0"/>
          <tpl hier="218" item="0"/>
          <tpl fld="3" item="5"/>
          <tpl fld="5" item="5"/>
        </tpls>
      </n>
      <n v="66.223310810810815" in="1">
        <tpls c="6">
          <tpl fld="8" item="1"/>
          <tpl fld="0" item="0"/>
          <tpl fld="1" item="1"/>
          <tpl hier="218" item="0"/>
          <tpl fld="3" item="5"/>
          <tpl fld="5" item="5"/>
        </tpls>
      </n>
      <n v="9.6108108108108112" in="1">
        <tpls c="6">
          <tpl fld="8" item="2"/>
          <tpl fld="0" item="0"/>
          <tpl fld="1" item="1"/>
          <tpl hier="218" item="0"/>
          <tpl fld="3" item="5"/>
          <tpl fld="5" item="5"/>
        </tpls>
      </n>
      <n v="4.7810810810810809" in="1">
        <tpls c="6">
          <tpl fld="8" item="4"/>
          <tpl fld="0" item="0"/>
          <tpl fld="1" item="1"/>
          <tpl hier="218" item="0"/>
          <tpl fld="3" item="5"/>
          <tpl fld="5" item="5"/>
        </tpls>
      </n>
      <n v="1563" in="0">
        <tpls c="6">
          <tpl fld="8" item="3"/>
          <tpl fld="0" item="0"/>
          <tpl fld="1" item="0"/>
          <tpl hier="218" item="0"/>
          <tpl fld="3" item="5"/>
          <tpl fld="5" item="5"/>
        </tpls>
      </n>
      <n v="761" in="0">
        <tpls c="6">
          <tpl fld="8" item="0"/>
          <tpl fld="0" item="0"/>
          <tpl fld="1" item="0"/>
          <tpl hier="218" item="0"/>
          <tpl fld="3" item="5"/>
          <tpl fld="5" item="5"/>
        </tpls>
      </n>
      <n v="484" in="0">
        <tpls c="6">
          <tpl fld="8" item="1"/>
          <tpl fld="0" item="0"/>
          <tpl fld="1" item="0"/>
          <tpl hier="218" item="0"/>
          <tpl fld="3" item="1"/>
          <tpl fld="5" item="1"/>
        </tpls>
      </n>
      <n v="196" in="0">
        <tpls c="6">
          <tpl fld="8" item="2"/>
          <tpl fld="0" item="0"/>
          <tpl fld="1" item="0"/>
          <tpl hier="218" item="0"/>
          <tpl fld="3" item="1"/>
          <tpl fld="5" item="1"/>
        </tpls>
      </n>
      <n v="4" in="0">
        <tpls c="6">
          <tpl fld="8" item="4"/>
          <tpl fld="0" item="0"/>
          <tpl fld="1" item="0"/>
          <tpl hier="218" item="0"/>
          <tpl fld="3" item="1"/>
          <tpl fld="5" item="1"/>
        </tpls>
      </n>
      <n v="50.28797297297298" in="1">
        <tpls c="6">
          <tpl fld="8" item="1"/>
          <tpl fld="0" item="0"/>
          <tpl fld="1" item="1"/>
          <tpl hier="218" item="0"/>
          <tpl fld="3" item="1"/>
          <tpl fld="5" item="1"/>
        </tpls>
      </n>
      <n v="9.4499999999999993" in="1">
        <tpls c="6">
          <tpl fld="8" item="2"/>
          <tpl fld="0" item="0"/>
          <tpl fld="1" item="1"/>
          <tpl hier="218" item="0"/>
          <tpl fld="3" item="1"/>
          <tpl fld="5" item="1"/>
        </tpls>
      </n>
      <m in="1">
        <tpls c="6">
          <tpl fld="8" item="4"/>
          <tpl fld="0" item="0"/>
          <tpl fld="1" item="1"/>
          <tpl hier="218" item="0"/>
          <tpl fld="3" item="1"/>
          <tpl fld="5" item="1"/>
        </tpls>
      </m>
      <n v="584" in="0">
        <tpls c="6">
          <tpl fld="8" item="3"/>
          <tpl fld="0" item="0"/>
          <tpl fld="1" item="0"/>
          <tpl hier="218" item="0"/>
          <tpl fld="3" item="1"/>
          <tpl fld="5" item="1"/>
        </tpls>
      </n>
      <n v="31" in="0">
        <tpls c="6">
          <tpl fld="8" item="0"/>
          <tpl fld="0" item="0"/>
          <tpl fld="1" item="0"/>
          <tpl hier="218" item="0"/>
          <tpl fld="3" item="1"/>
          <tpl fld="5" item="1"/>
        </tpls>
      </n>
      <n v="41" in="0">
        <tpls c="6">
          <tpl fld="8" item="1"/>
          <tpl fld="0" item="0"/>
          <tpl fld="1" item="0"/>
          <tpl hier="218" item="0"/>
          <tpl fld="3" item="1"/>
          <tpl fld="5" item="2"/>
        </tpls>
      </n>
      <n v="18" in="0">
        <tpls c="6">
          <tpl fld="8" item="2"/>
          <tpl fld="0" item="0"/>
          <tpl fld="1" item="0"/>
          <tpl hier="218" item="0"/>
          <tpl fld="3" item="1"/>
          <tpl fld="5" item="2"/>
        </tpls>
      </n>
      <n v="0" in="0">
        <tpls c="6">
          <tpl fld="8" item="4"/>
          <tpl fld="0" item="0"/>
          <tpl fld="1" item="0"/>
          <tpl hier="218" item="0"/>
          <tpl fld="3" item="1"/>
          <tpl fld="5" item="2"/>
        </tpls>
      </n>
      <n v="1.35" in="1">
        <tpls c="6">
          <tpl fld="8" item="1"/>
          <tpl fld="0" item="0"/>
          <tpl fld="1" item="1"/>
          <tpl hier="218" item="0"/>
          <tpl fld="3" item="1"/>
          <tpl fld="5" item="2"/>
        </tpls>
      </n>
      <m in="1">
        <tpls c="6">
          <tpl fld="8" item="2"/>
          <tpl fld="0" item="0"/>
          <tpl fld="1" item="1"/>
          <tpl hier="218" item="0"/>
          <tpl fld="3" item="1"/>
          <tpl fld="5" item="2"/>
        </tpls>
      </m>
      <m in="1">
        <tpls c="6">
          <tpl fld="8" item="4"/>
          <tpl fld="0" item="0"/>
          <tpl fld="1" item="1"/>
          <tpl hier="218" item="0"/>
          <tpl fld="3" item="1"/>
          <tpl fld="5" item="2"/>
        </tpls>
      </m>
      <n v="88" in="0">
        <tpls c="6">
          <tpl fld="8" item="3"/>
          <tpl fld="0" item="0"/>
          <tpl fld="1" item="0"/>
          <tpl hier="218" item="0"/>
          <tpl fld="3" item="1"/>
          <tpl fld="5" item="2"/>
        </tpls>
      </n>
      <n v="3" in="0">
        <tpls c="6">
          <tpl fld="8" item="0"/>
          <tpl fld="0" item="0"/>
          <tpl fld="1" item="0"/>
          <tpl hier="218" item="0"/>
          <tpl fld="3" item="1"/>
          <tpl fld="5" item="2"/>
        </tpls>
      </n>
      <n v="315" in="0">
        <tpls c="6">
          <tpl fld="8" item="1"/>
          <tpl fld="0" item="0"/>
          <tpl fld="1" item="0"/>
          <tpl hier="218" item="0"/>
          <tpl fld="3" item="1"/>
          <tpl fld="5" item="8"/>
        </tpls>
      </n>
      <n v="909" in="0">
        <tpls c="6">
          <tpl fld="8" item="2"/>
          <tpl fld="0" item="0"/>
          <tpl fld="1" item="0"/>
          <tpl hier="218" item="0"/>
          <tpl fld="3" item="1"/>
          <tpl fld="5" item="8"/>
        </tpls>
      </n>
      <n v="7" in="0">
        <tpls c="6">
          <tpl fld="8" item="4"/>
          <tpl fld="0" item="0"/>
          <tpl fld="1" item="0"/>
          <tpl hier="218" item="0"/>
          <tpl fld="3" item="1"/>
          <tpl fld="5" item="8"/>
        </tpls>
      </n>
      <n v="16.547297297297298" in="1">
        <tpls c="6">
          <tpl fld="8" item="1"/>
          <tpl fld="0" item="0"/>
          <tpl fld="1" item="1"/>
          <tpl hier="218" item="0"/>
          <tpl fld="3" item="1"/>
          <tpl fld="5" item="8"/>
        </tpls>
      </n>
      <n v="6.7443918918918913" in="1">
        <tpls c="6">
          <tpl fld="8" item="2"/>
          <tpl fld="0" item="0"/>
          <tpl fld="1" item="1"/>
          <tpl hier="218" item="0"/>
          <tpl fld="3" item="1"/>
          <tpl fld="5" item="8"/>
        </tpls>
      </n>
      <m in="1">
        <tpls c="6">
          <tpl fld="8" item="4"/>
          <tpl fld="0" item="0"/>
          <tpl fld="1" item="1"/>
          <tpl hier="218" item="0"/>
          <tpl fld="3" item="1"/>
          <tpl fld="5" item="8"/>
        </tpls>
      </m>
      <n v="965" in="0">
        <tpls c="6">
          <tpl fld="8" item="3"/>
          <tpl fld="0" item="0"/>
          <tpl fld="1" item="0"/>
          <tpl hier="218" item="0"/>
          <tpl fld="3" item="1"/>
          <tpl fld="5" item="8"/>
        </tpls>
      </n>
      <n v="109" in="0">
        <tpls c="6">
          <tpl fld="8" item="0"/>
          <tpl fld="0" item="0"/>
          <tpl fld="1" item="0"/>
          <tpl hier="218" item="0"/>
          <tpl fld="3" item="1"/>
          <tpl fld="5" item="8"/>
        </tpls>
      </n>
      <n v="1" in="0">
        <tpls c="6">
          <tpl fld="8" item="1"/>
          <tpl fld="0" item="0"/>
          <tpl fld="1" item="0"/>
          <tpl hier="218" item="0"/>
          <tpl fld="3" item="3"/>
          <tpl fld="5" item="0"/>
        </tpls>
      </n>
      <n v="348" in="0">
        <tpls c="6">
          <tpl fld="8" item="2"/>
          <tpl fld="0" item="0"/>
          <tpl fld="1" item="0"/>
          <tpl hier="218" item="0"/>
          <tpl fld="3" item="3"/>
          <tpl fld="5" item="0"/>
        </tpls>
      </n>
      <n v="4" in="0">
        <tpls c="6">
          <tpl fld="8" item="4"/>
          <tpl fld="0" item="0"/>
          <tpl fld="1" item="0"/>
          <tpl hier="218" item="0"/>
          <tpl fld="3" item="3"/>
          <tpl fld="5" item="0"/>
        </tpls>
      </n>
      <m in="1">
        <tpls c="6">
          <tpl fld="8" item="1"/>
          <tpl fld="0" item="0"/>
          <tpl fld="1" item="1"/>
          <tpl hier="218" item="0"/>
          <tpl fld="3" item="3"/>
          <tpl fld="5" item="0"/>
        </tpls>
      </m>
      <n v="4.4672972972972973" in="1">
        <tpls c="6">
          <tpl fld="8" item="2"/>
          <tpl fld="0" item="0"/>
          <tpl fld="1" item="1"/>
          <tpl hier="218" item="0"/>
          <tpl fld="3" item="3"/>
          <tpl fld="5" item="0"/>
        </tpls>
      </n>
      <m in="1">
        <tpls c="6">
          <tpl fld="8" item="4"/>
          <tpl fld="0" item="0"/>
          <tpl fld="1" item="1"/>
          <tpl hier="218" item="0"/>
          <tpl fld="3" item="3"/>
          <tpl fld="5" item="0"/>
        </tpls>
      </m>
      <n v="3" in="0">
        <tpls c="6">
          <tpl fld="8" item="3"/>
          <tpl fld="0" item="0"/>
          <tpl fld="1" item="0"/>
          <tpl hier="218" item="0"/>
          <tpl fld="3" item="3"/>
          <tpl fld="5" item="0"/>
        </tpls>
      </n>
      <n v="198" in="0">
        <tpls c="6">
          <tpl fld="8" item="0"/>
          <tpl fld="0" item="0"/>
          <tpl fld="1" item="0"/>
          <tpl hier="218" item="0"/>
          <tpl fld="3" item="3"/>
          <tpl fld="5" item="0"/>
        </tpls>
      </n>
      <n v="0" in="0">
        <tpls c="6">
          <tpl fld="8" item="1"/>
          <tpl fld="0" item="0"/>
          <tpl fld="1" item="0"/>
          <tpl hier="218" item="0"/>
          <tpl fld="3" item="3"/>
          <tpl fld="5" item="6"/>
        </tpls>
      </n>
      <n v="610" in="0">
        <tpls c="6">
          <tpl fld="8" item="2"/>
          <tpl fld="0" item="0"/>
          <tpl fld="1" item="0"/>
          <tpl hier="218" item="0"/>
          <tpl fld="3" item="3"/>
          <tpl fld="5" item="6"/>
        </tpls>
      </n>
      <n v="112" in="0">
        <tpls c="6">
          <tpl fld="8" item="4"/>
          <tpl fld="0" item="0"/>
          <tpl fld="1" item="0"/>
          <tpl hier="218" item="0"/>
          <tpl fld="3" item="3"/>
          <tpl fld="5" item="6"/>
        </tpls>
      </n>
      <m in="1">
        <tpls c="6">
          <tpl fld="8" item="1"/>
          <tpl fld="0" item="0"/>
          <tpl fld="1" item="1"/>
          <tpl hier="218" item="0"/>
          <tpl fld="3" item="3"/>
          <tpl fld="5" item="6"/>
        </tpls>
      </m>
      <n v="10.85" in="1">
        <tpls c="6">
          <tpl fld="8" item="2"/>
          <tpl fld="0" item="0"/>
          <tpl fld="1" item="1"/>
          <tpl hier="218" item="0"/>
          <tpl fld="3" item="3"/>
          <tpl fld="5" item="6"/>
        </tpls>
      </n>
      <n v="3.8499999999999996" in="1">
        <tpls c="6">
          <tpl fld="8" item="4"/>
          <tpl fld="0" item="0"/>
          <tpl fld="1" item="1"/>
          <tpl hier="218" item="0"/>
          <tpl fld="3" item="3"/>
          <tpl fld="5" item="6"/>
        </tpls>
      </n>
      <n v="9" in="0">
        <tpls c="6">
          <tpl fld="8" item="3"/>
          <tpl fld="0" item="0"/>
          <tpl fld="1" item="0"/>
          <tpl hier="218" item="0"/>
          <tpl fld="3" item="3"/>
          <tpl fld="5" item="6"/>
        </tpls>
      </n>
      <n v="493" in="0">
        <tpls c="6">
          <tpl fld="8" item="0"/>
          <tpl fld="0" item="0"/>
          <tpl fld="1" item="0"/>
          <tpl hier="218" item="0"/>
          <tpl fld="3" item="3"/>
          <tpl fld="5" item="6"/>
        </tpls>
      </n>
      <n v="0" in="0">
        <tpls c="6">
          <tpl fld="8" item="1"/>
          <tpl fld="0" item="0"/>
          <tpl fld="1" item="0"/>
          <tpl hier="218" item="0"/>
          <tpl fld="3" item="4"/>
          <tpl fld="5" item="7"/>
        </tpls>
      </n>
      <n v="10" in="0">
        <tpls c="6">
          <tpl fld="8" item="2"/>
          <tpl fld="0" item="0"/>
          <tpl fld="1" item="0"/>
          <tpl hier="218" item="0"/>
          <tpl fld="3" item="4"/>
          <tpl fld="5" item="7"/>
        </tpls>
      </n>
      <n v="15" in="0">
        <tpls c="6">
          <tpl fld="8" item="4"/>
          <tpl fld="0" item="0"/>
          <tpl fld="1" item="0"/>
          <tpl hier="218" item="0"/>
          <tpl fld="3" item="4"/>
          <tpl fld="5" item="7"/>
        </tpls>
      </n>
      <m in="1">
        <tpls c="6">
          <tpl fld="8" item="1"/>
          <tpl fld="0" item="0"/>
          <tpl fld="1" item="1"/>
          <tpl hier="218" item="0"/>
          <tpl fld="3" item="4"/>
          <tpl fld="5" item="7"/>
        </tpls>
      </m>
      <m in="1">
        <tpls c="6">
          <tpl fld="8" item="2"/>
          <tpl fld="0" item="0"/>
          <tpl fld="1" item="1"/>
          <tpl hier="218" item="0"/>
          <tpl fld="3" item="4"/>
          <tpl fld="5" item="7"/>
        </tpls>
      </m>
      <n v="0.75" in="1">
        <tpls c="6">
          <tpl fld="8" item="4"/>
          <tpl fld="0" item="0"/>
          <tpl fld="1" item="1"/>
          <tpl hier="218" item="0"/>
          <tpl fld="3" item="4"/>
          <tpl fld="5" item="7"/>
        </tpls>
      </n>
      <n v="3" in="0">
        <tpls c="6">
          <tpl fld="8" item="3"/>
          <tpl fld="0" item="0"/>
          <tpl fld="1" item="0"/>
          <tpl hier="218" item="0"/>
          <tpl fld="3" item="4"/>
          <tpl fld="5" item="7"/>
        </tpls>
      </n>
      <n v="1" in="0">
        <tpls c="6">
          <tpl fld="8" item="0"/>
          <tpl fld="0" item="0"/>
          <tpl fld="1" item="0"/>
          <tpl hier="218" item="0"/>
          <tpl fld="3" item="4"/>
          <tpl fld="5" item="7"/>
        </tpls>
      </n>
      <n v="7.9" in="1">
        <tpls c="6">
          <tpl fld="8" item="2"/>
          <tpl fld="0" item="0"/>
          <tpl fld="1" item="1"/>
          <tpl hier="218" item="0"/>
          <tpl fld="3" item="4"/>
          <tpl fld="5" item="3"/>
        </tpls>
      </n>
      <n v="507" in="0">
        <tpls c="6">
          <tpl fld="8" item="2"/>
          <tpl fld="0" item="0"/>
          <tpl fld="1" item="0"/>
          <tpl hier="218" item="0"/>
          <tpl fld="3" item="4"/>
          <tpl fld="5" item="3"/>
        </tpls>
      </n>
      <n v="255" in="0">
        <tpls c="6">
          <tpl fld="8" item="4"/>
          <tpl fld="0" item="0"/>
          <tpl fld="1" item="0"/>
          <tpl hier="218" item="0"/>
          <tpl fld="3" item="4"/>
          <tpl fld="5" item="3"/>
        </tpls>
      </n>
      <n v="6" in="0">
        <tpls c="6">
          <tpl fld="8" item="3"/>
          <tpl fld="0" item="0"/>
          <tpl fld="1" item="0"/>
          <tpl hier="218" item="0"/>
          <tpl fld="3" item="4"/>
          <tpl fld="5" item="3"/>
        </tpls>
      </n>
      <n v="674" in="0">
        <tpls c="6">
          <tpl fld="8" item="0"/>
          <tpl fld="0" item="0"/>
          <tpl fld="1" item="0"/>
          <tpl hier="218" item="0"/>
          <tpl fld="3" item="4"/>
          <tpl fld="5" item="3"/>
        </tpls>
      </n>
      <n v="14802" in="0">
        <tpls c="5">
          <tpl fld="8" item="0"/>
          <tpl fld="0" item="0"/>
          <tpl fld="1" item="0"/>
          <tpl hier="218" item="0"/>
          <tpl fld="4" item="0"/>
        </tpls>
      </n>
      <n v="15" in="0">
        <tpls c="5">
          <tpl fld="8" item="0"/>
          <tpl fld="0" item="0"/>
          <tpl fld="1" item="0"/>
          <tpl hier="218" item="0"/>
          <tpl fld="3" item="0"/>
        </tpls>
      </n>
      <n v="40" in="0">
        <tpls c="5">
          <tpl fld="8" item="0"/>
          <tpl fld="0" item="0"/>
          <tpl fld="1" item="0"/>
          <tpl hier="218" item="0"/>
          <tpl fld="3" item="2"/>
        </tpls>
      </n>
      <n v="7" in="0">
        <tpls c="6">
          <tpl fld="8" item="1"/>
          <tpl fld="0" item="0"/>
          <tpl fld="1" item="0"/>
          <tpl hier="218" item="0"/>
          <tpl fld="3" item="3"/>
          <tpl fld="5" item="8"/>
        </tpls>
      </n>
      <n v="1298" in="0">
        <tpls c="6">
          <tpl fld="8" item="2"/>
          <tpl fld="0" item="0"/>
          <tpl fld="1" item="0"/>
          <tpl hier="218" item="0"/>
          <tpl fld="3" item="3"/>
          <tpl fld="5" item="8"/>
        </tpls>
      </n>
      <n v="409" in="0">
        <tpls c="6">
          <tpl fld="8" item="4"/>
          <tpl fld="0" item="0"/>
          <tpl fld="1" item="0"/>
          <tpl hier="218" item="0"/>
          <tpl fld="3" item="3"/>
          <tpl fld="5" item="8"/>
        </tpls>
      </n>
      <m in="1">
        <tpls c="6">
          <tpl fld="8" item="1"/>
          <tpl fld="0" item="0"/>
          <tpl fld="1" item="1"/>
          <tpl hier="218" item="0"/>
          <tpl fld="3" item="3"/>
          <tpl fld="5" item="8"/>
        </tpls>
      </m>
      <n v="11.3" in="1">
        <tpls c="6">
          <tpl fld="8" item="2"/>
          <tpl fld="0" item="0"/>
          <tpl fld="1" item="1"/>
          <tpl hier="218" item="0"/>
          <tpl fld="3" item="3"/>
          <tpl fld="5" item="8"/>
        </tpls>
      </n>
      <n v="9.3824324324324326" in="1">
        <tpls c="6">
          <tpl fld="8" item="4"/>
          <tpl fld="0" item="0"/>
          <tpl fld="1" item="1"/>
          <tpl hier="218" item="0"/>
          <tpl fld="3" item="3"/>
          <tpl fld="5" item="8"/>
        </tpls>
      </n>
      <n v="14" in="0">
        <tpls c="6">
          <tpl fld="8" item="3"/>
          <tpl fld="0" item="0"/>
          <tpl fld="1" item="0"/>
          <tpl hier="218" item="0"/>
          <tpl fld="3" item="3"/>
          <tpl fld="5" item="8"/>
        </tpls>
      </n>
      <n v="2064" in="0">
        <tpls c="6">
          <tpl fld="8" item="0"/>
          <tpl fld="0" item="0"/>
          <tpl fld="1" item="0"/>
          <tpl hier="218" item="0"/>
          <tpl fld="3" item="3"/>
          <tpl fld="5" item="8"/>
        </tpls>
      </n>
      <n v="5.7" in="1">
        <tpls c="5">
          <tpl fld="8" item="1"/>
          <tpl fld="0" item="0"/>
          <tpl fld="1" item="1"/>
          <tpl hier="218" item="0"/>
          <tpl fld="3" item="0"/>
        </tpls>
      </n>
      <n v="38.808108108108108" in="1">
        <tpls c="5">
          <tpl fld="8" item="1"/>
          <tpl fld="0" item="0"/>
          <tpl fld="1" item="1"/>
          <tpl hier="218" item="0"/>
          <tpl fld="3" item="2"/>
        </tpls>
      </n>
      <n v="1" in="1">
        <tpls c="6">
          <tpl fld="8" item="0"/>
          <tpl fld="0" item="0"/>
          <tpl fld="1" item="1"/>
          <tpl hier="218" item="0"/>
          <tpl fld="3" item="7"/>
          <tpl fld="7" item="0"/>
        </tpls>
      </n>
      <n v="8.3690540540540539" in="1">
        <tpls c="6">
          <tpl fld="8" item="3"/>
          <tpl fld="0" item="0"/>
          <tpl fld="1" item="1"/>
          <tpl hier="218" item="0"/>
          <tpl fld="3" item="7"/>
          <tpl fld="7" item="0"/>
        </tpls>
      </n>
      <n v="36" in="0">
        <tpls c="6">
          <tpl fld="8" item="1"/>
          <tpl fld="0" item="0"/>
          <tpl fld="1" item="0"/>
          <tpl hier="218" item="0"/>
          <tpl fld="3" item="7"/>
          <tpl fld="7" item="0"/>
        </tpls>
      </n>
      <n v="5" in="0">
        <tpls c="6">
          <tpl fld="8" item="2"/>
          <tpl fld="0" item="0"/>
          <tpl fld="1" item="0"/>
          <tpl hier="218" item="0"/>
          <tpl fld="3" item="7"/>
          <tpl fld="7" item="0"/>
        </tpls>
      </n>
      <m in="0">
        <tpls c="6">
          <tpl fld="8" item="4"/>
          <tpl fld="0" item="0"/>
          <tpl fld="1" item="0"/>
          <tpl hier="218" item="0"/>
          <tpl fld="3" item="7"/>
          <tpl fld="7" item="0"/>
        </tpls>
      </m>
      <n v="0.7" in="1">
        <tpls c="6">
          <tpl fld="8" item="1"/>
          <tpl fld="0" item="0"/>
          <tpl fld="1" item="1"/>
          <tpl hier="218" item="0"/>
          <tpl fld="3" item="7"/>
          <tpl fld="7" item="0"/>
        </tpls>
      </n>
      <n v="0.75" in="1">
        <tpls c="6">
          <tpl fld="8" item="2"/>
          <tpl fld="0" item="0"/>
          <tpl fld="1" item="1"/>
          <tpl hier="218" item="0"/>
          <tpl fld="3" item="7"/>
          <tpl fld="7" item="0"/>
        </tpls>
      </n>
      <m in="1">
        <tpls c="6">
          <tpl fld="8" item="4"/>
          <tpl fld="0" item="0"/>
          <tpl fld="1" item="1"/>
          <tpl hier="218" item="0"/>
          <tpl fld="3" item="7"/>
          <tpl fld="7" item="0"/>
        </tpls>
      </m>
      <n v="36" in="0">
        <tpls c="6">
          <tpl fld="8" item="3"/>
          <tpl fld="0" item="0"/>
          <tpl fld="1" item="0"/>
          <tpl hier="218" item="0"/>
          <tpl fld="3" item="7"/>
          <tpl fld="7" item="0"/>
        </tpls>
      </n>
      <n v="1" in="0">
        <tpls c="6">
          <tpl fld="8" item="0"/>
          <tpl fld="0" item="0"/>
          <tpl fld="1" item="0"/>
          <tpl hier="218" item="0"/>
          <tpl fld="3" item="7"/>
          <tpl fld="7" item="0"/>
        </tpls>
      </n>
      <n v="19.934797297297298" in="1">
        <tpls c="6">
          <tpl fld="8" item="0"/>
          <tpl fld="0" item="0"/>
          <tpl fld="1" item="1"/>
          <tpl hier="218" item="0"/>
          <tpl fld="3" item="5"/>
          <tpl fld="5" item="1"/>
        </tpls>
      </n>
      <n v="83.168581081081086" in="1">
        <tpls c="6">
          <tpl fld="8" item="3"/>
          <tpl fld="0" item="0"/>
          <tpl fld="1" item="1"/>
          <tpl hier="218" item="0"/>
          <tpl fld="3" item="5"/>
          <tpl fld="5" item="1"/>
        </tpls>
      </n>
      <n v="2062" in="0">
        <tpls c="6">
          <tpl fld="8" item="1"/>
          <tpl fld="0" item="0"/>
          <tpl fld="1" item="0"/>
          <tpl hier="218" item="0"/>
          <tpl fld="3" item="5"/>
          <tpl fld="5" item="1"/>
        </tpls>
      </n>
      <n v="1142" in="0">
        <tpls c="6">
          <tpl fld="8" item="2"/>
          <tpl fld="0" item="0"/>
          <tpl fld="1" item="0"/>
          <tpl hier="218" item="0"/>
          <tpl fld="3" item="5"/>
          <tpl fld="5" item="1"/>
        </tpls>
      </n>
      <n v="183" in="0">
        <tpls c="6">
          <tpl fld="8" item="4"/>
          <tpl fld="0" item="0"/>
          <tpl fld="1" item="0"/>
          <tpl hier="218" item="0"/>
          <tpl fld="3" item="5"/>
          <tpl fld="5" item="1"/>
        </tpls>
      </n>
      <n v="236.08587837837831" in="1">
        <tpls c="6">
          <tpl fld="8" item="1"/>
          <tpl fld="0" item="0"/>
          <tpl fld="1" item="1"/>
          <tpl hier="218" item="0"/>
          <tpl fld="3" item="5"/>
          <tpl fld="5" item="1"/>
        </tpls>
      </n>
      <n v="18.421216216216216" in="1">
        <tpls c="6">
          <tpl fld="8" item="2"/>
          <tpl fld="0" item="0"/>
          <tpl fld="1" item="1"/>
          <tpl hier="218" item="0"/>
          <tpl fld="3" item="5"/>
          <tpl fld="5" item="1"/>
        </tpls>
      </n>
      <n v="3.6500000000000004" in="1">
        <tpls c="6">
          <tpl fld="8" item="4"/>
          <tpl fld="0" item="0"/>
          <tpl fld="1" item="1"/>
          <tpl hier="218" item="0"/>
          <tpl fld="3" item="5"/>
          <tpl fld="5" item="1"/>
        </tpls>
      </n>
      <n v="2597" in="0">
        <tpls c="6">
          <tpl fld="8" item="3"/>
          <tpl fld="0" item="0"/>
          <tpl fld="1" item="0"/>
          <tpl hier="218" item="0"/>
          <tpl fld="3" item="5"/>
          <tpl fld="5" item="1"/>
        </tpls>
      </n>
      <n v="1167" in="0">
        <tpls c="6">
          <tpl fld="8" item="0"/>
          <tpl fld="0" item="0"/>
          <tpl fld="1" item="0"/>
          <tpl hier="218" item="0"/>
          <tpl fld="3" item="5"/>
          <tpl fld="5" item="1"/>
        </tpls>
      </n>
      <n v="2" in="1">
        <tpls c="6">
          <tpl fld="8" item="0"/>
          <tpl fld="0" item="0"/>
          <tpl fld="1" item="1"/>
          <tpl hier="218" item="0"/>
          <tpl fld="3" item="5"/>
          <tpl fld="5" item="2"/>
        </tpls>
      </n>
      <n v="0.83864864864864863" in="1">
        <tpls c="6">
          <tpl fld="8" item="3"/>
          <tpl fld="0" item="0"/>
          <tpl fld="1" item="1"/>
          <tpl hier="218" item="0"/>
          <tpl fld="3" item="5"/>
          <tpl fld="5" item="2"/>
        </tpls>
      </n>
      <n v="36" in="0">
        <tpls c="6">
          <tpl fld="8" item="1"/>
          <tpl fld="0" item="0"/>
          <tpl fld="1" item="0"/>
          <tpl hier="218" item="0"/>
          <tpl fld="3" item="5"/>
          <tpl fld="5" item="2"/>
        </tpls>
      </n>
      <n v="117" in="0">
        <tpls c="6">
          <tpl fld="8" item="2"/>
          <tpl fld="0" item="0"/>
          <tpl fld="1" item="0"/>
          <tpl hier="218" item="0"/>
          <tpl fld="3" item="5"/>
          <tpl fld="5" item="2"/>
        </tpls>
      </n>
      <n v="2" in="0">
        <tpls c="6">
          <tpl fld="8" item="4"/>
          <tpl fld="0" item="0"/>
          <tpl fld="1" item="0"/>
          <tpl hier="218" item="0"/>
          <tpl fld="3" item="5"/>
          <tpl fld="5" item="2"/>
        </tpls>
      </n>
      <n v="3.8" in="1">
        <tpls c="6">
          <tpl fld="8" item="1"/>
          <tpl fld="0" item="0"/>
          <tpl fld="1" item="1"/>
          <tpl hier="218" item="0"/>
          <tpl fld="3" item="5"/>
          <tpl fld="5" item="2"/>
        </tpls>
      </n>
      <m in="1">
        <tpls c="6">
          <tpl fld="8" item="2"/>
          <tpl fld="0" item="0"/>
          <tpl fld="1" item="1"/>
          <tpl hier="218" item="0"/>
          <tpl fld="3" item="5"/>
          <tpl fld="5" item="2"/>
        </tpls>
      </m>
      <m in="1">
        <tpls c="6">
          <tpl fld="8" item="4"/>
          <tpl fld="0" item="0"/>
          <tpl fld="1" item="1"/>
          <tpl hier="218" item="0"/>
          <tpl fld="3" item="5"/>
          <tpl fld="5" item="2"/>
        </tpls>
      </m>
      <n v="45" in="0">
        <tpls c="6">
          <tpl fld="8" item="3"/>
          <tpl fld="0" item="0"/>
          <tpl fld="1" item="0"/>
          <tpl hier="218" item="0"/>
          <tpl fld="3" item="5"/>
          <tpl fld="5" item="2"/>
        </tpls>
      </n>
      <n v="15" in="0">
        <tpls c="6">
          <tpl fld="8" item="0"/>
          <tpl fld="0" item="0"/>
          <tpl fld="1" item="0"/>
          <tpl hier="218" item="0"/>
          <tpl fld="3" item="5"/>
          <tpl fld="5" item="2"/>
        </tpls>
      </n>
      <n v="9.5500000000000007" in="1">
        <tpls c="6">
          <tpl fld="8" item="0"/>
          <tpl fld="0" item="0"/>
          <tpl fld="1" item="1"/>
          <tpl hier="218" item="0"/>
          <tpl fld="3" item="5"/>
          <tpl fld="5" item="8"/>
        </tpls>
      </n>
      <n v="1.4" in="1">
        <tpls c="6">
          <tpl fld="8" item="3"/>
          <tpl fld="0" item="0"/>
          <tpl fld="1" item="1"/>
          <tpl hier="218" item="0"/>
          <tpl fld="3" item="5"/>
          <tpl fld="5" item="8"/>
        </tpls>
      </n>
      <n v="160" in="0">
        <tpls c="6">
          <tpl fld="8" item="1"/>
          <tpl fld="0" item="0"/>
          <tpl fld="1" item="0"/>
          <tpl hier="218" item="0"/>
          <tpl fld="3" item="5"/>
          <tpl fld="5" item="8"/>
        </tpls>
      </n>
      <n v="926" in="0">
        <tpls c="6">
          <tpl fld="8" item="2"/>
          <tpl fld="0" item="0"/>
          <tpl fld="1" item="0"/>
          <tpl hier="218" item="0"/>
          <tpl fld="3" item="5"/>
          <tpl fld="5" item="8"/>
        </tpls>
      </n>
      <n v="183" in="0">
        <tpls c="6">
          <tpl fld="8" item="4"/>
          <tpl fld="0" item="0"/>
          <tpl fld="1" item="0"/>
          <tpl hier="218" item="0"/>
          <tpl fld="3" item="5"/>
          <tpl fld="5" item="8"/>
        </tpls>
      </n>
      <n v="4.4804054054054046" in="1">
        <tpls c="6">
          <tpl fld="8" item="1"/>
          <tpl fld="0" item="0"/>
          <tpl fld="1" item="1"/>
          <tpl hier="218" item="0"/>
          <tpl fld="3" item="5"/>
          <tpl fld="5" item="8"/>
        </tpls>
      </n>
      <n v="14.322635135135135" in="1">
        <tpls c="6">
          <tpl fld="8" item="2"/>
          <tpl fld="0" item="0"/>
          <tpl fld="1" item="1"/>
          <tpl hier="218" item="0"/>
          <tpl fld="3" item="5"/>
          <tpl fld="5" item="8"/>
        </tpls>
      </n>
      <n v="1.7999999999999998" in="1">
        <tpls c="6">
          <tpl fld="8" item="4"/>
          <tpl fld="0" item="0"/>
          <tpl fld="1" item="1"/>
          <tpl hier="218" item="0"/>
          <tpl fld="3" item="5"/>
          <tpl fld="5" item="8"/>
        </tpls>
      </n>
      <n v="473" in="0">
        <tpls c="6">
          <tpl fld="8" item="3"/>
          <tpl fld="0" item="0"/>
          <tpl fld="1" item="0"/>
          <tpl hier="218" item="0"/>
          <tpl fld="3" item="5"/>
          <tpl fld="5" item="8"/>
        </tpls>
      </n>
      <n v="828" in="0">
        <tpls c="6">
          <tpl fld="8" item="0"/>
          <tpl fld="0" item="0"/>
          <tpl fld="1" item="0"/>
          <tpl hier="218" item="0"/>
          <tpl fld="3" item="5"/>
          <tpl fld="5" item="8"/>
        </tpls>
      </n>
      <m in="1">
        <tpls c="6">
          <tpl fld="8" item="0"/>
          <tpl fld="0" item="0"/>
          <tpl fld="1" item="1"/>
          <tpl hier="218" item="0"/>
          <tpl fld="3" item="1"/>
          <tpl fld="5" item="0"/>
        </tpls>
      </m>
      <n v="6.6999999999999993" in="1">
        <tpls c="6">
          <tpl fld="8" item="3"/>
          <tpl fld="0" item="0"/>
          <tpl fld="1" item="1"/>
          <tpl hier="218" item="0"/>
          <tpl fld="3" item="1"/>
          <tpl fld="5" item="0"/>
        </tpls>
      </n>
      <n v="65" in="0">
        <tpls c="6">
          <tpl fld="8" item="1"/>
          <tpl fld="0" item="0"/>
          <tpl fld="1" item="0"/>
          <tpl hier="218" item="0"/>
          <tpl fld="3" item="1"/>
          <tpl fld="5" item="0"/>
        </tpls>
      </n>
      <n v="319" in="0">
        <tpls c="6">
          <tpl fld="8" item="2"/>
          <tpl fld="0" item="0"/>
          <tpl fld="1" item="0"/>
          <tpl hier="218" item="0"/>
          <tpl fld="3" item="1"/>
          <tpl fld="5" item="0"/>
        </tpls>
      </n>
      <n v="1" in="0">
        <tpls c="6">
          <tpl fld="8" item="4"/>
          <tpl fld="0" item="0"/>
          <tpl fld="1" item="0"/>
          <tpl hier="218" item="0"/>
          <tpl fld="3" item="1"/>
          <tpl fld="5" item="0"/>
        </tpls>
      </n>
      <n v="9.1537162162162158" in="1">
        <tpls c="6">
          <tpl fld="8" item="1"/>
          <tpl fld="0" item="0"/>
          <tpl fld="1" item="1"/>
          <tpl hier="218" item="0"/>
          <tpl fld="3" item="1"/>
          <tpl fld="5" item="0"/>
        </tpls>
      </n>
      <n v="4.3" in="1">
        <tpls c="6">
          <tpl fld="8" item="2"/>
          <tpl fld="0" item="0"/>
          <tpl fld="1" item="1"/>
          <tpl hier="218" item="0"/>
          <tpl fld="3" item="1"/>
          <tpl fld="5" item="0"/>
        </tpls>
      </n>
      <m in="1">
        <tpls c="6">
          <tpl fld="8" item="4"/>
          <tpl fld="0" item="0"/>
          <tpl fld="1" item="1"/>
          <tpl hier="218" item="0"/>
          <tpl fld="3" item="1"/>
          <tpl fld="5" item="0"/>
        </tpls>
      </m>
      <n v="306" in="0">
        <tpls c="6">
          <tpl fld="8" item="3"/>
          <tpl fld="0" item="0"/>
          <tpl fld="1" item="0"/>
          <tpl hier="218" item="0"/>
          <tpl fld="3" item="1"/>
          <tpl fld="5" item="0"/>
        </tpls>
      </n>
      <n v="26" in="0">
        <tpls c="6">
          <tpl fld="8" item="0"/>
          <tpl fld="0" item="0"/>
          <tpl fld="1" item="0"/>
          <tpl hier="218" item="0"/>
          <tpl fld="3" item="1"/>
          <tpl fld="5" item="0"/>
        </tpls>
      </n>
      <n v="1" in="1">
        <tpls c="6">
          <tpl fld="8" item="0"/>
          <tpl fld="0" item="0"/>
          <tpl fld="1" item="1"/>
          <tpl hier="218" item="0"/>
          <tpl fld="3" item="1"/>
          <tpl fld="5" item="6"/>
        </tpls>
      </n>
      <n v="5.2" in="1">
        <tpls c="6">
          <tpl fld="8" item="3"/>
          <tpl fld="0" item="0"/>
          <tpl fld="1" item="1"/>
          <tpl hier="218" item="0"/>
          <tpl fld="3" item="1"/>
          <tpl fld="5" item="6"/>
        </tpls>
      </n>
      <n v="87" in="0">
        <tpls c="6">
          <tpl fld="8" item="1"/>
          <tpl fld="0" item="0"/>
          <tpl fld="1" item="0"/>
          <tpl hier="218" item="0"/>
          <tpl fld="3" item="1"/>
          <tpl fld="5" item="6"/>
        </tpls>
      </n>
      <n v="442" in="0">
        <tpls c="6">
          <tpl fld="8" item="2"/>
          <tpl fld="0" item="0"/>
          <tpl fld="1" item="0"/>
          <tpl hier="218" item="0"/>
          <tpl fld="3" item="1"/>
          <tpl fld="5" item="6"/>
        </tpls>
      </n>
      <n v="2" in="0">
        <tpls c="6">
          <tpl fld="8" item="4"/>
          <tpl fld="0" item="0"/>
          <tpl fld="1" item="0"/>
          <tpl hier="218" item="0"/>
          <tpl fld="3" item="1"/>
          <tpl fld="5" item="6"/>
        </tpls>
      </n>
      <n v="3.8" in="1">
        <tpls c="6">
          <tpl fld="8" item="1"/>
          <tpl fld="0" item="0"/>
          <tpl fld="1" item="1"/>
          <tpl hier="218" item="0"/>
          <tpl fld="3" item="1"/>
          <tpl fld="5" item="6"/>
        </tpls>
      </n>
      <n v="5.3" in="1">
        <tpls c="6">
          <tpl fld="8" item="2"/>
          <tpl fld="0" item="0"/>
          <tpl fld="1" item="1"/>
          <tpl hier="218" item="0"/>
          <tpl fld="3" item="1"/>
          <tpl fld="5" item="6"/>
        </tpls>
      </n>
      <m in="1">
        <tpls c="6">
          <tpl fld="8" item="4"/>
          <tpl fld="0" item="0"/>
          <tpl fld="1" item="1"/>
          <tpl hier="218" item="0"/>
          <tpl fld="3" item="1"/>
          <tpl fld="5" item="6"/>
        </tpls>
      </m>
      <n v="498" in="0">
        <tpls c="6">
          <tpl fld="8" item="3"/>
          <tpl fld="0" item="0"/>
          <tpl fld="1" item="0"/>
          <tpl hier="218" item="0"/>
          <tpl fld="3" item="1"/>
          <tpl fld="5" item="6"/>
        </tpls>
      </n>
      <n v="31" in="0">
        <tpls c="6">
          <tpl fld="8" item="0"/>
          <tpl fld="0" item="0"/>
          <tpl fld="1" item="0"/>
          <tpl hier="218" item="0"/>
          <tpl fld="3" item="1"/>
          <tpl fld="5" item="6"/>
        </tpls>
      </n>
      <m in="1">
        <tpls c="6">
          <tpl fld="8" item="0"/>
          <tpl fld="0" item="0"/>
          <tpl fld="1" item="1"/>
          <tpl hier="218" item="0"/>
          <tpl fld="3" item="3"/>
          <tpl fld="5" item="7"/>
        </tpls>
      </m>
      <m in="1">
        <tpls c="6">
          <tpl fld="8" item="3"/>
          <tpl fld="0" item="0"/>
          <tpl fld="1" item="1"/>
          <tpl hier="218" item="0"/>
          <tpl fld="3" item="3"/>
          <tpl fld="5" item="7"/>
        </tpls>
      </m>
      <n v="0" in="0">
        <tpls c="6">
          <tpl fld="8" item="1"/>
          <tpl fld="0" item="0"/>
          <tpl fld="1" item="0"/>
          <tpl hier="218" item="0"/>
          <tpl fld="3" item="3"/>
          <tpl fld="5" item="7"/>
        </tpls>
      </n>
      <n v="449" in="0">
        <tpls c="6">
          <tpl fld="8" item="2"/>
          <tpl fld="0" item="0"/>
          <tpl fld="1" item="0"/>
          <tpl hier="218" item="0"/>
          <tpl fld="3" item="3"/>
          <tpl fld="5" item="7"/>
        </tpls>
      </n>
      <n v="26" in="0">
        <tpls c="6">
          <tpl fld="8" item="4"/>
          <tpl fld="0" item="0"/>
          <tpl fld="1" item="0"/>
          <tpl hier="218" item="0"/>
          <tpl fld="3" item="3"/>
          <tpl fld="5" item="7"/>
        </tpls>
      </n>
      <m in="1">
        <tpls c="6">
          <tpl fld="8" item="1"/>
          <tpl fld="0" item="0"/>
          <tpl fld="1" item="1"/>
          <tpl hier="218" item="0"/>
          <tpl fld="3" item="3"/>
          <tpl fld="5" item="7"/>
        </tpls>
      </m>
      <n v="7.25" in="1">
        <tpls c="6">
          <tpl fld="8" item="2"/>
          <tpl fld="0" item="0"/>
          <tpl fld="1" item="1"/>
          <tpl hier="218" item="0"/>
          <tpl fld="3" item="3"/>
          <tpl fld="5" item="7"/>
        </tpls>
      </n>
      <n v="1" in="1">
        <tpls c="6">
          <tpl fld="8" item="4"/>
          <tpl fld="0" item="0"/>
          <tpl fld="1" item="1"/>
          <tpl hier="218" item="0"/>
          <tpl fld="3" item="3"/>
          <tpl fld="5" item="7"/>
        </tpls>
      </n>
      <n v="3" in="0">
        <tpls c="6">
          <tpl fld="8" item="3"/>
          <tpl fld="0" item="0"/>
          <tpl fld="1" item="0"/>
          <tpl hier="218" item="0"/>
          <tpl fld="3" item="3"/>
          <tpl fld="5" item="7"/>
        </tpls>
      </n>
      <n v="51" in="0">
        <tpls c="6">
          <tpl fld="8" item="0"/>
          <tpl fld="0" item="0"/>
          <tpl fld="1" item="0"/>
          <tpl hier="218" item="0"/>
          <tpl fld="3" item="3"/>
          <tpl fld="5" item="7"/>
        </tpls>
      </n>
      <m in="1">
        <tpls c="6">
          <tpl fld="8" item="3"/>
          <tpl fld="0" item="0"/>
          <tpl fld="1" item="1"/>
          <tpl hier="218" item="0"/>
          <tpl fld="3" item="3"/>
          <tpl fld="5" item="3"/>
        </tpls>
      </m>
      <n v="5" in="0">
        <tpls c="6">
          <tpl fld="8" item="1"/>
          <tpl fld="0" item="0"/>
          <tpl fld="1" item="0"/>
          <tpl hier="218" item="0"/>
          <tpl fld="3" item="3"/>
          <tpl fld="5" item="3"/>
        </tpls>
      </n>
      <n v="1622" in="0">
        <tpls c="6">
          <tpl fld="8" item="2"/>
          <tpl fld="0" item="0"/>
          <tpl fld="1" item="0"/>
          <tpl hier="218" item="0"/>
          <tpl fld="3" item="3"/>
          <tpl fld="5" item="3"/>
        </tpls>
      </n>
      <n v="611" in="0">
        <tpls c="6">
          <tpl fld="8" item="4"/>
          <tpl fld="0" item="0"/>
          <tpl fld="1" item="0"/>
          <tpl hier="218" item="0"/>
          <tpl fld="3" item="3"/>
          <tpl fld="5" item="3"/>
        </tpls>
      </n>
      <n v="2.15" in="1">
        <tpls c="6">
          <tpl fld="8" item="1"/>
          <tpl fld="0" item="0"/>
          <tpl fld="1" item="1"/>
          <tpl hier="218" item="0"/>
          <tpl fld="3" item="3"/>
          <tpl fld="5" item="3"/>
        </tpls>
      </n>
      <n v="9.7858108108108102" in="1">
        <tpls c="6">
          <tpl fld="8" item="2"/>
          <tpl fld="0" item="0"/>
          <tpl fld="1" item="1"/>
          <tpl hier="218" item="0"/>
          <tpl fld="3" item="3"/>
          <tpl fld="5" item="3"/>
        </tpls>
      </n>
      <n v="10.25" in="1">
        <tpls c="6">
          <tpl fld="8" item="4"/>
          <tpl fld="0" item="0"/>
          <tpl fld="1" item="1"/>
          <tpl hier="218" item="0"/>
          <tpl fld="3" item="3"/>
          <tpl fld="5" item="3"/>
        </tpls>
      </n>
      <n v="36" in="0">
        <tpls c="6">
          <tpl fld="8" item="3"/>
          <tpl fld="0" item="0"/>
          <tpl fld="1" item="0"/>
          <tpl hier="218" item="0"/>
          <tpl fld="3" item="3"/>
          <tpl fld="5" item="3"/>
        </tpls>
      </n>
      <n v="2286" in="0">
        <tpls c="6">
          <tpl fld="8" item="0"/>
          <tpl fld="0" item="0"/>
          <tpl fld="1" item="0"/>
          <tpl hier="218" item="0"/>
          <tpl fld="3" item="3"/>
          <tpl fld="5" item="3"/>
        </tpls>
      </n>
      <n v="0.55000000000000004" in="1">
        <tpls c="6">
          <tpl fld="8" item="3"/>
          <tpl fld="0" item="0"/>
          <tpl fld="1" item="1"/>
          <tpl hier="218" item="0"/>
          <tpl fld="3" item="4"/>
          <tpl fld="5" item="4"/>
        </tpls>
      </n>
      <n v="0" in="0">
        <tpls c="6">
          <tpl fld="8" item="1"/>
          <tpl fld="0" item="0"/>
          <tpl fld="1" item="0"/>
          <tpl hier="218" item="0"/>
          <tpl fld="3" item="4"/>
          <tpl fld="5" item="4"/>
        </tpls>
      </n>
      <n v="1" in="0">
        <tpls c="6">
          <tpl fld="8" item="2"/>
          <tpl fld="0" item="0"/>
          <tpl fld="1" item="0"/>
          <tpl hier="218" item="0"/>
          <tpl fld="3" item="4"/>
          <tpl fld="5" item="4"/>
        </tpls>
      </n>
      <m in="0">
        <tpls c="6">
          <tpl fld="8" item="4"/>
          <tpl fld="0" item="0"/>
          <tpl fld="1" item="0"/>
          <tpl hier="218" item="0"/>
          <tpl fld="3" item="4"/>
          <tpl fld="5" item="4"/>
        </tpls>
      </m>
      <m in="1">
        <tpls c="6">
          <tpl fld="8" item="1"/>
          <tpl fld="0" item="0"/>
          <tpl fld="1" item="1"/>
          <tpl hier="218" item="0"/>
          <tpl fld="3" item="4"/>
          <tpl fld="5" item="4"/>
        </tpls>
      </m>
      <n v="0.3" in="1">
        <tpls c="6">
          <tpl fld="8" item="2"/>
          <tpl fld="0" item="0"/>
          <tpl fld="1" item="1"/>
          <tpl hier="218" item="0"/>
          <tpl fld="3" item="4"/>
          <tpl fld="5" item="4"/>
        </tpls>
      </n>
      <m in="1">
        <tpls c="6">
          <tpl fld="8" item="4"/>
          <tpl fld="0" item="0"/>
          <tpl fld="1" item="1"/>
          <tpl hier="218" item="0"/>
          <tpl fld="3" item="4"/>
          <tpl fld="5" item="4"/>
        </tpls>
      </m>
      <n v="1" in="0">
        <tpls c="6">
          <tpl fld="8" item="3"/>
          <tpl fld="0" item="0"/>
          <tpl fld="1" item="0"/>
          <tpl hier="218" item="0"/>
          <tpl fld="3" item="4"/>
          <tpl fld="5" item="4"/>
        </tpls>
      </n>
      <m in="0">
        <tpls c="6">
          <tpl fld="8" item="0"/>
          <tpl fld="0" item="0"/>
          <tpl fld="1" item="0"/>
          <tpl hier="218" item="0"/>
          <tpl fld="3" item="4"/>
          <tpl fld="5" item="4"/>
        </tpls>
      </m>
      <n v="3" in="1">
        <tpls c="6">
          <tpl fld="8" item="3"/>
          <tpl fld="0" item="0"/>
          <tpl fld="1" item="1"/>
          <tpl hier="218" item="0"/>
          <tpl fld="3" item="4"/>
          <tpl fld="5" item="5"/>
        </tpls>
      </n>
      <n v="9" in="0">
        <tpls c="6">
          <tpl fld="8" item="1"/>
          <tpl fld="0" item="0"/>
          <tpl fld="1" item="0"/>
          <tpl hier="218" item="0"/>
          <tpl fld="3" item="4"/>
          <tpl fld="5" item="5"/>
        </tpls>
      </n>
      <n v="453" in="0">
        <tpls c="6">
          <tpl fld="8" item="2"/>
          <tpl fld="0" item="0"/>
          <tpl fld="1" item="0"/>
          <tpl hier="218" item="0"/>
          <tpl fld="3" item="4"/>
          <tpl fld="5" item="5"/>
        </tpls>
      </n>
      <n v="339" in="0">
        <tpls c="6">
          <tpl fld="8" item="4"/>
          <tpl fld="0" item="0"/>
          <tpl fld="1" item="0"/>
          <tpl hier="218" item="0"/>
          <tpl fld="3" item="4"/>
          <tpl fld="5" item="5"/>
        </tpls>
      </n>
      <n v="3.8834459459459461" in="1">
        <tpls c="6">
          <tpl fld="8" item="1"/>
          <tpl fld="0" item="0"/>
          <tpl fld="1" item="1"/>
          <tpl hier="218" item="0"/>
          <tpl fld="3" item="4"/>
          <tpl fld="5" item="5"/>
        </tpls>
      </n>
      <n v="0.55000000000000004" in="1">
        <tpls c="6">
          <tpl fld="8" item="2"/>
          <tpl fld="0" item="0"/>
          <tpl fld="1" item="1"/>
          <tpl hier="218" item="0"/>
          <tpl fld="3" item="4"/>
          <tpl fld="5" item="5"/>
        </tpls>
      </n>
      <n v="2.25" in="1">
        <tpls c="6">
          <tpl fld="8" item="4"/>
          <tpl fld="0" item="0"/>
          <tpl fld="1" item="1"/>
          <tpl hier="218" item="0"/>
          <tpl fld="3" item="4"/>
          <tpl fld="5" item="5"/>
        </tpls>
      </n>
      <n v="6" in="0">
        <tpls c="6">
          <tpl fld="8" item="3"/>
          <tpl fld="0" item="0"/>
          <tpl fld="1" item="0"/>
          <tpl hier="218" item="0"/>
          <tpl fld="3" item="4"/>
          <tpl fld="5" item="5"/>
        </tpls>
      </n>
      <n v="608" in="0">
        <tpls c="6">
          <tpl fld="8" item="0"/>
          <tpl fld="0" item="0"/>
          <tpl fld="1" item="0"/>
          <tpl hier="218" item="0"/>
          <tpl fld="3" item="4"/>
          <tpl fld="5" item="5"/>
        </tpls>
      </n>
      <n v="1" in="1">
        <tpls c="6">
          <tpl fld="8" item="0"/>
          <tpl fld="0" item="0"/>
          <tpl fld="1" item="1"/>
          <tpl hier="218" item="0"/>
          <tpl fld="3" item="7"/>
          <tpl fld="7" item="4"/>
        </tpls>
      </n>
      <n v="241" in="0">
        <tpls c="6">
          <tpl fld="8" item="1"/>
          <tpl fld="0" item="0"/>
          <tpl fld="1" item="0"/>
          <tpl hier="218" item="0"/>
          <tpl fld="3" item="7"/>
          <tpl fld="7" item="4"/>
        </tpls>
      </n>
      <n v="96" in="0">
        <tpls c="6">
          <tpl fld="8" item="2"/>
          <tpl fld="0" item="0"/>
          <tpl fld="1" item="0"/>
          <tpl hier="218" item="0"/>
          <tpl fld="3" item="7"/>
          <tpl fld="7" item="4"/>
        </tpls>
      </n>
      <n v="5" in="0">
        <tpls c="6">
          <tpl fld="8" item="4"/>
          <tpl fld="0" item="0"/>
          <tpl fld="1" item="0"/>
          <tpl hier="218" item="0"/>
          <tpl fld="3" item="7"/>
          <tpl fld="7" item="4"/>
        </tpls>
      </n>
      <n v="29.436351351351352" in="1">
        <tpls c="6">
          <tpl fld="8" item="1"/>
          <tpl fld="0" item="0"/>
          <tpl fld="1" item="1"/>
          <tpl hier="218" item="0"/>
          <tpl fld="3" item="7"/>
          <tpl fld="7" item="4"/>
        </tpls>
      </n>
      <n v="2.2000000000000002" in="1">
        <tpls c="6">
          <tpl fld="8" item="2"/>
          <tpl fld="0" item="0"/>
          <tpl fld="1" item="1"/>
          <tpl hier="218" item="0"/>
          <tpl fld="3" item="7"/>
          <tpl fld="7" item="4"/>
        </tpls>
      </n>
      <m in="1">
        <tpls c="6">
          <tpl fld="8" item="4"/>
          <tpl fld="0" item="0"/>
          <tpl fld="1" item="1"/>
          <tpl hier="218" item="0"/>
          <tpl fld="3" item="7"/>
          <tpl fld="7" item="4"/>
        </tpls>
      </m>
      <n v="344" in="0">
        <tpls c="6">
          <tpl fld="8" item="3"/>
          <tpl fld="0" item="0"/>
          <tpl fld="1" item="0"/>
          <tpl hier="218" item="0"/>
          <tpl fld="3" item="7"/>
          <tpl fld="7" item="4"/>
        </tpls>
      </n>
      <n v="24" in="0">
        <tpls c="6">
          <tpl fld="8" item="0"/>
          <tpl fld="0" item="0"/>
          <tpl fld="1" item="0"/>
          <tpl hier="218" item="0"/>
          <tpl fld="3" item="7"/>
          <tpl fld="7" item="4"/>
        </tpls>
      </n>
      <m in="1">
        <tpls c="6">
          <tpl fld="8" item="0"/>
          <tpl fld="0" item="0"/>
          <tpl fld="1" item="1"/>
          <tpl hier="218" item="0"/>
          <tpl fld="3" item="5"/>
          <tpl fld="5" item="7"/>
        </tpls>
      </m>
      <n v="89" in="0">
        <tpls c="6">
          <tpl fld="8" item="1"/>
          <tpl fld="0" item="0"/>
          <tpl fld="1" item="0"/>
          <tpl hier="218" item="0"/>
          <tpl fld="3" item="5"/>
          <tpl fld="5" item="7"/>
        </tpls>
      </n>
      <n v="214" in="0">
        <tpls c="6">
          <tpl fld="8" item="2"/>
          <tpl fld="0" item="0"/>
          <tpl fld="1" item="0"/>
          <tpl hier="218" item="0"/>
          <tpl fld="3" item="5"/>
          <tpl fld="5" item="7"/>
        </tpls>
      </n>
      <n v="26" in="0">
        <tpls c="6">
          <tpl fld="8" item="4"/>
          <tpl fld="0" item="0"/>
          <tpl fld="1" item="0"/>
          <tpl hier="218" item="0"/>
          <tpl fld="3" item="5"/>
          <tpl fld="5" item="7"/>
        </tpls>
      </n>
      <n v="18.036486486486488" in="1">
        <tpls c="6">
          <tpl fld="8" item="1"/>
          <tpl fld="0" item="0"/>
          <tpl fld="1" item="1"/>
          <tpl hier="218" item="0"/>
          <tpl fld="3" item="5"/>
          <tpl fld="5" item="7"/>
        </tpls>
      </n>
      <n v="0.25" in="1">
        <tpls c="6">
          <tpl fld="8" item="2"/>
          <tpl fld="0" item="0"/>
          <tpl fld="1" item="1"/>
          <tpl hier="218" item="0"/>
          <tpl fld="3" item="5"/>
          <tpl fld="5" item="7"/>
        </tpls>
      </n>
      <m in="1">
        <tpls c="6">
          <tpl fld="8" item="4"/>
          <tpl fld="0" item="0"/>
          <tpl fld="1" item="1"/>
          <tpl hier="218" item="0"/>
          <tpl fld="3" item="5"/>
          <tpl fld="5" item="7"/>
        </tpls>
      </m>
      <n v="355" in="0">
        <tpls c="6">
          <tpl fld="8" item="3"/>
          <tpl fld="0" item="0"/>
          <tpl fld="1" item="0"/>
          <tpl hier="218" item="0"/>
          <tpl fld="3" item="5"/>
          <tpl fld="5" item="7"/>
        </tpls>
      </n>
      <n v="12" in="0">
        <tpls c="6">
          <tpl fld="8" item="0"/>
          <tpl fld="0" item="0"/>
          <tpl fld="1" item="0"/>
          <tpl hier="218" item="0"/>
          <tpl fld="3" item="5"/>
          <tpl fld="5" item="7"/>
        </tpls>
      </n>
      <n v="23.844594594594593" in="1">
        <tpls c="6">
          <tpl fld="8" item="0"/>
          <tpl fld="0" item="0"/>
          <tpl fld="1" item="1"/>
          <tpl hier="218" item="0"/>
          <tpl fld="3" item="5"/>
          <tpl fld="5" item="3"/>
        </tpls>
      </n>
      <n v="564" in="0">
        <tpls c="6">
          <tpl fld="8" item="1"/>
          <tpl fld="0" item="0"/>
          <tpl fld="1" item="0"/>
          <tpl hier="218" item="0"/>
          <tpl fld="3" item="5"/>
          <tpl fld="5" item="3"/>
        </tpls>
      </n>
      <n v="2285" in="0">
        <tpls c="6">
          <tpl fld="8" item="2"/>
          <tpl fld="0" item="0"/>
          <tpl fld="1" item="0"/>
          <tpl hier="218" item="0"/>
          <tpl fld="3" item="5"/>
          <tpl fld="5" item="3"/>
        </tpls>
      </n>
      <n v="377" in="0">
        <tpls c="6">
          <tpl fld="8" item="4"/>
          <tpl fld="0" item="0"/>
          <tpl fld="1" item="0"/>
          <tpl hier="218" item="0"/>
          <tpl fld="3" item="5"/>
          <tpl fld="5" item="3"/>
        </tpls>
      </n>
      <n v="44.629054054054052" in="1">
        <tpls c="6">
          <tpl fld="8" item="1"/>
          <tpl fld="0" item="0"/>
          <tpl fld="1" item="1"/>
          <tpl hier="218" item="0"/>
          <tpl fld="3" item="5"/>
          <tpl fld="5" item="3"/>
        </tpls>
      </n>
      <n v="18.300472972972976" in="1">
        <tpls c="6">
          <tpl fld="8" item="2"/>
          <tpl fld="0" item="0"/>
          <tpl fld="1" item="1"/>
          <tpl hier="218" item="0"/>
          <tpl fld="3" item="5"/>
          <tpl fld="5" item="3"/>
        </tpls>
      </n>
      <n v="5.8" in="1">
        <tpls c="6">
          <tpl fld="8" item="4"/>
          <tpl fld="0" item="0"/>
          <tpl fld="1" item="1"/>
          <tpl hier="218" item="0"/>
          <tpl fld="3" item="5"/>
          <tpl fld="5" item="3"/>
        </tpls>
      </n>
      <n v="2301" in="0">
        <tpls c="6">
          <tpl fld="8" item="3"/>
          <tpl fld="0" item="0"/>
          <tpl fld="1" item="0"/>
          <tpl hier="218" item="0"/>
          <tpl fld="3" item="5"/>
          <tpl fld="5" item="3"/>
        </tpls>
      </n>
      <n v="1376" in="0">
        <tpls c="6">
          <tpl fld="8" item="0"/>
          <tpl fld="0" item="0"/>
          <tpl fld="1" item="0"/>
          <tpl hier="218" item="0"/>
          <tpl fld="3" item="5"/>
          <tpl fld="5" item="3"/>
        </tpls>
      </n>
      <m in="1">
        <tpls c="6">
          <tpl fld="8" item="0"/>
          <tpl fld="0" item="0"/>
          <tpl fld="1" item="1"/>
          <tpl hier="218" item="0"/>
          <tpl fld="3" item="1"/>
          <tpl fld="5" item="4"/>
        </tpls>
      </m>
      <n v="54" in="0">
        <tpls c="6">
          <tpl fld="8" item="1"/>
          <tpl fld="0" item="0"/>
          <tpl fld="1" item="0"/>
          <tpl hier="218" item="0"/>
          <tpl fld="3" item="1"/>
          <tpl fld="5" item="4"/>
        </tpls>
      </n>
      <n v="16" in="0">
        <tpls c="6">
          <tpl fld="8" item="2"/>
          <tpl fld="0" item="0"/>
          <tpl fld="1" item="0"/>
          <tpl hier="218" item="0"/>
          <tpl fld="3" item="1"/>
          <tpl fld="5" item="4"/>
        </tpls>
      </n>
      <n v="1" in="0">
        <tpls c="6">
          <tpl fld="8" item="4"/>
          <tpl fld="0" item="0"/>
          <tpl fld="1" item="0"/>
          <tpl hier="218" item="0"/>
          <tpl fld="3" item="1"/>
          <tpl fld="5" item="4"/>
        </tpls>
      </n>
      <n v="6.8" in="1">
        <tpls c="6">
          <tpl fld="8" item="1"/>
          <tpl fld="0" item="0"/>
          <tpl fld="1" item="1"/>
          <tpl hier="218" item="0"/>
          <tpl fld="3" item="1"/>
          <tpl fld="5" item="4"/>
        </tpls>
      </n>
      <m in="1">
        <tpls c="6">
          <tpl fld="8" item="2"/>
          <tpl fld="0" item="0"/>
          <tpl fld="1" item="1"/>
          <tpl hier="218" item="0"/>
          <tpl fld="3" item="1"/>
          <tpl fld="5" item="4"/>
        </tpls>
      </m>
      <m in="1">
        <tpls c="6">
          <tpl fld="8" item="4"/>
          <tpl fld="0" item="0"/>
          <tpl fld="1" item="1"/>
          <tpl hier="218" item="0"/>
          <tpl fld="3" item="1"/>
          <tpl fld="5" item="4"/>
        </tpls>
      </m>
      <n v="127" in="0">
        <tpls c="6">
          <tpl fld="8" item="3"/>
          <tpl fld="0" item="0"/>
          <tpl fld="1" item="0"/>
          <tpl hier="218" item="0"/>
          <tpl fld="3" item="1"/>
          <tpl fld="5" item="4"/>
        </tpls>
      </n>
      <n v="2" in="0">
        <tpls c="6">
          <tpl fld="8" item="0"/>
          <tpl fld="0" item="0"/>
          <tpl fld="1" item="0"/>
          <tpl hier="218" item="0"/>
          <tpl fld="3" item="1"/>
          <tpl fld="5" item="4"/>
        </tpls>
      </n>
      <m in="1">
        <tpls c="6">
          <tpl fld="8" item="0"/>
          <tpl fld="0" item="0"/>
          <tpl fld="1" item="1"/>
          <tpl hier="218" item="0"/>
          <tpl fld="3" item="1"/>
          <tpl fld="5" item="5"/>
        </tpls>
      </m>
      <n v="640" in="0">
        <tpls c="6">
          <tpl fld="8" item="1"/>
          <tpl fld="0" item="0"/>
          <tpl fld="1" item="0"/>
          <tpl hier="218" item="0"/>
          <tpl fld="3" item="1"/>
          <tpl fld="5" item="5"/>
        </tpls>
      </n>
      <n v="939" in="0">
        <tpls c="6">
          <tpl fld="8" item="2"/>
          <tpl fld="0" item="0"/>
          <tpl fld="1" item="0"/>
          <tpl hier="218" item="0"/>
          <tpl fld="3" item="1"/>
          <tpl fld="5" item="5"/>
        </tpls>
      </n>
      <n v="10" in="0">
        <tpls c="6">
          <tpl fld="8" item="4"/>
          <tpl fld="0" item="0"/>
          <tpl fld="1" item="0"/>
          <tpl hier="218" item="0"/>
          <tpl fld="3" item="1"/>
          <tpl fld="5" item="5"/>
        </tpls>
      </n>
      <n v="38.409459459459462" in="1">
        <tpls c="6">
          <tpl fld="8" item="1"/>
          <tpl fld="0" item="0"/>
          <tpl fld="1" item="1"/>
          <tpl hier="218" item="0"/>
          <tpl fld="3" item="1"/>
          <tpl fld="5" item="5"/>
        </tpls>
      </n>
      <n v="5.6" in="1">
        <tpls c="6">
          <tpl fld="8" item="2"/>
          <tpl fld="0" item="0"/>
          <tpl fld="1" item="1"/>
          <tpl hier="218" item="0"/>
          <tpl fld="3" item="1"/>
          <tpl fld="5" item="5"/>
        </tpls>
      </n>
      <m in="1">
        <tpls c="6">
          <tpl fld="8" item="4"/>
          <tpl fld="0" item="0"/>
          <tpl fld="1" item="1"/>
          <tpl hier="218" item="0"/>
          <tpl fld="3" item="1"/>
          <tpl fld="5" item="5"/>
        </tpls>
      </m>
      <n v="1739" in="0">
        <tpls c="6">
          <tpl fld="8" item="3"/>
          <tpl fld="0" item="0"/>
          <tpl fld="1" item="0"/>
          <tpl hier="218" item="0"/>
          <tpl fld="3" item="1"/>
          <tpl fld="5" item="5"/>
        </tpls>
      </n>
      <n v="104" in="0">
        <tpls c="6">
          <tpl fld="8" item="0"/>
          <tpl fld="0" item="0"/>
          <tpl fld="1" item="0"/>
          <tpl hier="218" item="0"/>
          <tpl fld="3" item="1"/>
          <tpl fld="5" item="5"/>
        </tpls>
      </n>
      <n v="2" in="1">
        <tpls c="6">
          <tpl fld="8" item="0"/>
          <tpl fld="0" item="0"/>
          <tpl fld="1" item="1"/>
          <tpl hier="218" item="0"/>
          <tpl fld="3" item="3"/>
          <tpl fld="5" item="1"/>
        </tpls>
      </n>
      <n v="3" in="0">
        <tpls c="6">
          <tpl fld="8" item="1"/>
          <tpl fld="0" item="0"/>
          <tpl fld="1" item="0"/>
          <tpl hier="218" item="0"/>
          <tpl fld="3" item="3"/>
          <tpl fld="5" item="1"/>
        </tpls>
      </n>
      <n v="148" in="0">
        <tpls c="6">
          <tpl fld="8" item="2"/>
          <tpl fld="0" item="0"/>
          <tpl fld="1" item="0"/>
          <tpl hier="218" item="0"/>
          <tpl fld="3" item="3"/>
          <tpl fld="5" item="1"/>
        </tpls>
      </n>
      <n v="107" in="0">
        <tpls c="6">
          <tpl fld="8" item="4"/>
          <tpl fld="0" item="0"/>
          <tpl fld="1" item="0"/>
          <tpl hier="218" item="0"/>
          <tpl fld="3" item="3"/>
          <tpl fld="5" item="1"/>
        </tpls>
      </n>
      <m in="1">
        <tpls c="6">
          <tpl fld="8" item="1"/>
          <tpl fld="0" item="0"/>
          <tpl fld="1" item="1"/>
          <tpl hier="218" item="0"/>
          <tpl fld="3" item="3"/>
          <tpl fld="5" item="1"/>
        </tpls>
      </m>
      <n v="4" in="1">
        <tpls c="6">
          <tpl fld="8" item="2"/>
          <tpl fld="0" item="0"/>
          <tpl fld="1" item="1"/>
          <tpl hier="218" item="0"/>
          <tpl fld="3" item="3"/>
          <tpl fld="5" item="1"/>
        </tpls>
      </n>
      <n v="3.0027027027027025" in="1">
        <tpls c="6">
          <tpl fld="8" item="4"/>
          <tpl fld="0" item="0"/>
          <tpl fld="1" item="1"/>
          <tpl hier="218" item="0"/>
          <tpl fld="3" item="3"/>
          <tpl fld="5" item="1"/>
        </tpls>
      </n>
      <n v="4" in="0">
        <tpls c="6">
          <tpl fld="8" item="3"/>
          <tpl fld="0" item="0"/>
          <tpl fld="1" item="0"/>
          <tpl hier="218" item="0"/>
          <tpl fld="3" item="3"/>
          <tpl fld="5" item="1"/>
        </tpls>
      </n>
      <n v="282" in="0">
        <tpls c="6">
          <tpl fld="8" item="0"/>
          <tpl fld="0" item="0"/>
          <tpl fld="1" item="0"/>
          <tpl hier="218" item="0"/>
          <tpl fld="3" item="3"/>
          <tpl fld="5" item="1"/>
        </tpls>
      </n>
      <n v="1.3" in="1">
        <tpls c="6">
          <tpl fld="8" item="0"/>
          <tpl fld="0" item="0"/>
          <tpl fld="1" item="1"/>
          <tpl hier="218" item="0"/>
          <tpl fld="3" item="3"/>
          <tpl fld="5" item="2"/>
        </tpls>
      </n>
      <n v="0" in="0">
        <tpls c="6">
          <tpl fld="8" item="1"/>
          <tpl fld="0" item="0"/>
          <tpl fld="1" item="0"/>
          <tpl hier="218" item="0"/>
          <tpl fld="3" item="3"/>
          <tpl fld="5" item="2"/>
        </tpls>
      </n>
      <n v="77" in="0">
        <tpls c="6">
          <tpl fld="8" item="2"/>
          <tpl fld="0" item="0"/>
          <tpl fld="1" item="0"/>
          <tpl hier="218" item="0"/>
          <tpl fld="3" item="3"/>
          <tpl fld="5" item="2"/>
        </tpls>
      </n>
      <n v="118" in="0">
        <tpls c="6">
          <tpl fld="8" item="4"/>
          <tpl fld="0" item="0"/>
          <tpl fld="1" item="0"/>
          <tpl hier="218" item="0"/>
          <tpl fld="3" item="3"/>
          <tpl fld="5" item="2"/>
        </tpls>
      </n>
      <m in="1">
        <tpls c="6">
          <tpl fld="8" item="1"/>
          <tpl fld="0" item="0"/>
          <tpl fld="1" item="1"/>
          <tpl hier="218" item="0"/>
          <tpl fld="3" item="3"/>
          <tpl fld="5" item="2"/>
        </tpls>
      </m>
      <m in="1">
        <tpls c="6">
          <tpl fld="8" item="2"/>
          <tpl fld="0" item="0"/>
          <tpl fld="1" item="1"/>
          <tpl hier="218" item="0"/>
          <tpl fld="3" item="3"/>
          <tpl fld="5" item="2"/>
        </tpls>
      </m>
      <n v="2" in="1">
        <tpls c="6">
          <tpl fld="8" item="4"/>
          <tpl fld="0" item="0"/>
          <tpl fld="1" item="1"/>
          <tpl hier="218" item="0"/>
          <tpl fld="3" item="3"/>
          <tpl fld="5" item="2"/>
        </tpls>
      </n>
      <n v="1" in="0">
        <tpls c="6">
          <tpl fld="8" item="3"/>
          <tpl fld="0" item="0"/>
          <tpl fld="1" item="0"/>
          <tpl hier="218" item="0"/>
          <tpl fld="3" item="3"/>
          <tpl fld="5" item="2"/>
        </tpls>
      </n>
      <n v="99" in="0">
        <tpls c="6">
          <tpl fld="8" item="0"/>
          <tpl fld="0" item="0"/>
          <tpl fld="1" item="0"/>
          <tpl hier="218" item="0"/>
          <tpl fld="3" item="3"/>
          <tpl fld="5" item="2"/>
        </tpls>
      </n>
      <n v="9.7094594594594597" in="1">
        <tpls c="6">
          <tpl fld="8" item="0"/>
          <tpl fld="0" item="0"/>
          <tpl fld="1" item="1"/>
          <tpl hier="218" item="0"/>
          <tpl fld="3" item="4"/>
          <tpl fld="5" item="0"/>
        </tpls>
      </n>
      <n v="0" in="0">
        <tpls c="6">
          <tpl fld="8" item="1"/>
          <tpl fld="0" item="0"/>
          <tpl fld="1" item="0"/>
          <tpl hier="218" item="0"/>
          <tpl fld="3" item="4"/>
          <tpl fld="5" item="0"/>
        </tpls>
      </n>
      <n v="456" in="0">
        <tpls c="6">
          <tpl fld="8" item="2"/>
          <tpl fld="0" item="0"/>
          <tpl fld="1" item="0"/>
          <tpl hier="218" item="0"/>
          <tpl fld="3" item="4"/>
          <tpl fld="5" item="0"/>
        </tpls>
      </n>
      <n v="124" in="0">
        <tpls c="6">
          <tpl fld="8" item="4"/>
          <tpl fld="0" item="0"/>
          <tpl fld="1" item="0"/>
          <tpl hier="218" item="0"/>
          <tpl fld="3" item="4"/>
          <tpl fld="5" item="0"/>
        </tpls>
      </n>
      <m in="1">
        <tpls c="6">
          <tpl fld="8" item="1"/>
          <tpl fld="0" item="0"/>
          <tpl fld="1" item="1"/>
          <tpl hier="218" item="0"/>
          <tpl fld="3" item="4"/>
          <tpl fld="5" item="0"/>
        </tpls>
      </m>
      <n v="5.1011486486486488" in="1">
        <tpls c="6">
          <tpl fld="8" item="2"/>
          <tpl fld="0" item="0"/>
          <tpl fld="1" item="1"/>
          <tpl hier="218" item="0"/>
          <tpl fld="3" item="4"/>
          <tpl fld="5" item="0"/>
        </tpls>
      </n>
      <n v="2.0499999999999998" in="1">
        <tpls c="6">
          <tpl fld="8" item="4"/>
          <tpl fld="0" item="0"/>
          <tpl fld="1" item="1"/>
          <tpl hier="218" item="0"/>
          <tpl fld="3" item="4"/>
          <tpl fld="5" item="0"/>
        </tpls>
      </n>
      <n v="4" in="0">
        <tpls c="6">
          <tpl fld="8" item="3"/>
          <tpl fld="0" item="0"/>
          <tpl fld="1" item="0"/>
          <tpl hier="218" item="0"/>
          <tpl fld="3" item="4"/>
          <tpl fld="5" item="0"/>
        </tpls>
      </n>
      <n v="522" in="0">
        <tpls c="6">
          <tpl fld="8" item="0"/>
          <tpl fld="0" item="0"/>
          <tpl fld="1" item="0"/>
          <tpl hier="218" item="0"/>
          <tpl fld="3" item="4"/>
          <tpl fld="5" item="0"/>
        </tpls>
      </n>
      <n v="152.92222972972971" in="1">
        <tpls c="6">
          <tpl fld="8" item="3"/>
          <tpl fld="0" item="0"/>
          <tpl fld="1" item="1"/>
          <tpl hier="218" item="0"/>
          <tpl fld="3" item="7"/>
          <tpl fld="7" item="1"/>
        </tpls>
      </n>
      <n v="2.9695945945945947" in="1">
        <tpls c="6">
          <tpl fld="8" item="0"/>
          <tpl fld="0" item="0"/>
          <tpl fld="1" item="1"/>
          <tpl hier="218" item="0"/>
          <tpl fld="3" item="7"/>
          <tpl fld="7" item="1"/>
        </tpls>
      </n>
      <n v="1590" in="0">
        <tpls c="6">
          <tpl fld="8" item="1"/>
          <tpl fld="0" item="0"/>
          <tpl fld="1" item="0"/>
          <tpl hier="218" item="0"/>
          <tpl fld="3" item="7"/>
          <tpl fld="7" item="1"/>
        </tpls>
      </n>
      <n v="261" in="0">
        <tpls c="6">
          <tpl fld="8" item="2"/>
          <tpl fld="0" item="0"/>
          <tpl fld="1" item="0"/>
          <tpl hier="218" item="0"/>
          <tpl fld="3" item="7"/>
          <tpl fld="7" item="1"/>
        </tpls>
      </n>
      <n v="13" in="0">
        <tpls c="6">
          <tpl fld="8" item="4"/>
          <tpl fld="0" item="0"/>
          <tpl fld="1" item="0"/>
          <tpl hier="218" item="0"/>
          <tpl fld="3" item="7"/>
          <tpl fld="7" item="1"/>
        </tpls>
      </n>
      <n v="283.71195945945959" in="1">
        <tpls c="6">
          <tpl fld="8" item="1"/>
          <tpl fld="0" item="0"/>
          <tpl fld="1" item="1"/>
          <tpl hier="218" item="0"/>
          <tpl fld="3" item="7"/>
          <tpl fld="7" item="1"/>
        </tpls>
      </n>
      <n v="13.290675675675676" in="1">
        <tpls c="6">
          <tpl fld="8" item="2"/>
          <tpl fld="0" item="0"/>
          <tpl fld="1" item="1"/>
          <tpl hier="218" item="0"/>
          <tpl fld="3" item="7"/>
          <tpl fld="7" item="1"/>
        </tpls>
      </n>
      <m in="1">
        <tpls c="6">
          <tpl fld="8" item="4"/>
          <tpl fld="0" item="0"/>
          <tpl fld="1" item="1"/>
          <tpl hier="218" item="0"/>
          <tpl fld="3" item="7"/>
          <tpl fld="7" item="1"/>
        </tpls>
      </m>
      <n v="1646" in="0">
        <tpls c="6">
          <tpl fld="8" item="3"/>
          <tpl fld="0" item="0"/>
          <tpl fld="1" item="0"/>
          <tpl hier="218" item="0"/>
          <tpl fld="3" item="7"/>
          <tpl fld="7" item="1"/>
        </tpls>
      </n>
      <n v="41" in="0">
        <tpls c="6">
          <tpl fld="8" item="0"/>
          <tpl fld="0" item="0"/>
          <tpl fld="1" item="0"/>
          <tpl hier="218" item="0"/>
          <tpl fld="3" item="7"/>
          <tpl fld="7" item="1"/>
        </tpls>
      </n>
      <n v="5.05" in="1">
        <tpls c="6">
          <tpl fld="8" item="3"/>
          <tpl fld="0" item="0"/>
          <tpl fld="1" item="1"/>
          <tpl hier="218" item="0"/>
          <tpl fld="3" item="7"/>
          <tpl fld="7" item="3"/>
        </tpls>
      </n>
      <n v="0.75" in="1">
        <tpls c="6">
          <tpl fld="8" item="0"/>
          <tpl fld="0" item="0"/>
          <tpl fld="1" item="1"/>
          <tpl hier="218" item="0"/>
          <tpl fld="3" item="7"/>
          <tpl fld="7" item="3"/>
        </tpls>
      </n>
      <n v="52" in="0">
        <tpls c="6">
          <tpl fld="8" item="1"/>
          <tpl fld="0" item="0"/>
          <tpl fld="1" item="0"/>
          <tpl hier="218" item="0"/>
          <tpl fld="3" item="7"/>
          <tpl fld="7" item="3"/>
        </tpls>
      </n>
      <n v="139" in="0">
        <tpls c="6">
          <tpl fld="8" item="2"/>
          <tpl fld="0" item="0"/>
          <tpl fld="1" item="0"/>
          <tpl hier="218" item="0"/>
          <tpl fld="3" item="7"/>
          <tpl fld="7" item="3"/>
        </tpls>
      </n>
      <n v="1" in="0">
        <tpls c="6">
          <tpl fld="8" item="4"/>
          <tpl fld="0" item="0"/>
          <tpl fld="1" item="0"/>
          <tpl hier="218" item="0"/>
          <tpl fld="3" item="7"/>
          <tpl fld="7" item="3"/>
        </tpls>
      </n>
      <n v="2.8" in="1">
        <tpls c="6">
          <tpl fld="8" item="1"/>
          <tpl fld="0" item="0"/>
          <tpl fld="1" item="1"/>
          <tpl hier="218" item="0"/>
          <tpl fld="3" item="7"/>
          <tpl fld="7" item="3"/>
        </tpls>
      </n>
      <m in="1">
        <tpls c="6">
          <tpl fld="8" item="2"/>
          <tpl fld="0" item="0"/>
          <tpl fld="1" item="1"/>
          <tpl hier="218" item="0"/>
          <tpl fld="3" item="7"/>
          <tpl fld="7" item="3"/>
        </tpls>
      </m>
      <m in="1">
        <tpls c="6">
          <tpl fld="8" item="4"/>
          <tpl fld="0" item="0"/>
          <tpl fld="1" item="1"/>
          <tpl hier="218" item="0"/>
          <tpl fld="3" item="7"/>
          <tpl fld="7" item="3"/>
        </tpls>
      </m>
      <n v="244" in="0">
        <tpls c="6">
          <tpl fld="8" item="3"/>
          <tpl fld="0" item="0"/>
          <tpl fld="1" item="0"/>
          <tpl hier="218" item="0"/>
          <tpl fld="3" item="7"/>
          <tpl fld="7" item="3"/>
        </tpls>
      </n>
      <n v="50" in="0">
        <tpls c="6">
          <tpl fld="8" item="0"/>
          <tpl fld="0" item="0"/>
          <tpl fld="1" item="0"/>
          <tpl hier="218" item="0"/>
          <tpl fld="3" item="7"/>
          <tpl fld="7" item="3"/>
        </tpls>
      </n>
      <n v="13.15" in="1">
        <tpls c="6">
          <tpl fld="8" item="3"/>
          <tpl fld="0" item="0"/>
          <tpl fld="1" item="1"/>
          <tpl hier="218" item="0"/>
          <tpl fld="3" item="5"/>
          <tpl fld="5" item="0"/>
        </tpls>
      </n>
      <n v="14.338513513513513" in="1">
        <tpls c="6">
          <tpl fld="8" item="0"/>
          <tpl fld="0" item="0"/>
          <tpl fld="1" item="1"/>
          <tpl hier="218" item="0"/>
          <tpl fld="3" item="5"/>
          <tpl fld="5" item="0"/>
        </tpls>
      </n>
      <n v="210" in="0">
        <tpls c="6">
          <tpl fld="8" item="1"/>
          <tpl fld="0" item="0"/>
          <tpl fld="1" item="0"/>
          <tpl hier="218" item="0"/>
          <tpl fld="3" item="5"/>
          <tpl fld="5" item="0"/>
        </tpls>
      </n>
      <n v="1248" in="0">
        <tpls c="6">
          <tpl fld="8" item="2"/>
          <tpl fld="0" item="0"/>
          <tpl fld="1" item="0"/>
          <tpl hier="218" item="0"/>
          <tpl fld="3" item="5"/>
          <tpl fld="5" item="0"/>
        </tpls>
      </n>
      <n v="207" in="0">
        <tpls c="6">
          <tpl fld="8" item="4"/>
          <tpl fld="0" item="0"/>
          <tpl fld="1" item="0"/>
          <tpl hier="218" item="0"/>
          <tpl fld="3" item="5"/>
          <tpl fld="5" item="0"/>
        </tpls>
      </n>
      <n v="30.709662162162161" in="1">
        <tpls c="6">
          <tpl fld="8" item="1"/>
          <tpl fld="0" item="0"/>
          <tpl fld="1" item="1"/>
          <tpl hier="218" item="0"/>
          <tpl fld="3" item="5"/>
          <tpl fld="5" item="0"/>
        </tpls>
      </n>
      <n v="9.4499999999999993" in="1">
        <tpls c="6">
          <tpl fld="8" item="2"/>
          <tpl fld="0" item="0"/>
          <tpl fld="1" item="1"/>
          <tpl hier="218" item="0"/>
          <tpl fld="3" item="5"/>
          <tpl fld="5" item="0"/>
        </tpls>
      </n>
      <n v="3.4243243243243242" in="1">
        <tpls c="6">
          <tpl fld="8" item="4"/>
          <tpl fld="0" item="0"/>
          <tpl fld="1" item="1"/>
          <tpl hier="218" item="0"/>
          <tpl fld="3" item="5"/>
          <tpl fld="5" item="0"/>
        </tpls>
      </n>
      <n v="924" in="0">
        <tpls c="6">
          <tpl fld="8" item="3"/>
          <tpl fld="0" item="0"/>
          <tpl fld="1" item="0"/>
          <tpl hier="218" item="0"/>
          <tpl fld="3" item="5"/>
          <tpl fld="5" item="0"/>
        </tpls>
      </n>
      <n v="692" in="0">
        <tpls c="6">
          <tpl fld="8" item="0"/>
          <tpl fld="0" item="0"/>
          <tpl fld="1" item="0"/>
          <tpl hier="218" item="0"/>
          <tpl fld="3" item="5"/>
          <tpl fld="5" item="0"/>
        </tpls>
      </n>
      <n v="2.4493243243243241" in="1">
        <tpls c="6">
          <tpl fld="8" item="3"/>
          <tpl fld="0" item="0"/>
          <tpl fld="1" item="1"/>
          <tpl hier="218" item="0"/>
          <tpl fld="3" item="5"/>
          <tpl fld="5" item="6"/>
        </tpls>
      </n>
      <n v="1" in="1">
        <tpls c="6">
          <tpl fld="8" item="0"/>
          <tpl fld="0" item="0"/>
          <tpl fld="1" item="1"/>
          <tpl hier="218" item="0"/>
          <tpl fld="3" item="5"/>
          <tpl fld="5" item="6"/>
        </tpls>
      </n>
      <n v="45" in="0">
        <tpls c="6">
          <tpl fld="8" item="1"/>
          <tpl fld="0" item="0"/>
          <tpl fld="1" item="0"/>
          <tpl hier="218" item="0"/>
          <tpl fld="3" item="5"/>
          <tpl fld="5" item="6"/>
        </tpls>
      </n>
      <n v="326" in="0">
        <tpls c="6">
          <tpl fld="8" item="2"/>
          <tpl fld="0" item="0"/>
          <tpl fld="1" item="0"/>
          <tpl hier="218" item="0"/>
          <tpl fld="3" item="5"/>
          <tpl fld="5" item="6"/>
        </tpls>
      </n>
      <n v="2" in="0">
        <tpls c="6">
          <tpl fld="8" item="4"/>
          <tpl fld="0" item="0"/>
          <tpl fld="1" item="0"/>
          <tpl hier="218" item="0"/>
          <tpl fld="3" item="5"/>
          <tpl fld="5" item="6"/>
        </tpls>
      </n>
      <n v="1.55" in="1">
        <tpls c="6">
          <tpl fld="8" item="1"/>
          <tpl fld="0" item="0"/>
          <tpl fld="1" item="1"/>
          <tpl hier="218" item="0"/>
          <tpl fld="3" item="5"/>
          <tpl fld="5" item="6"/>
        </tpls>
      </n>
      <n v="4.55" in="1">
        <tpls c="6">
          <tpl fld="8" item="2"/>
          <tpl fld="0" item="0"/>
          <tpl fld="1" item="1"/>
          <tpl hier="218" item="0"/>
          <tpl fld="3" item="5"/>
          <tpl fld="5" item="6"/>
        </tpls>
      </n>
      <m in="1">
        <tpls c="6">
          <tpl fld="8" item="4"/>
          <tpl fld="0" item="0"/>
          <tpl fld="1" item="1"/>
          <tpl hier="218" item="0"/>
          <tpl fld="3" item="5"/>
          <tpl fld="5" item="6"/>
        </tpls>
      </m>
      <n v="303" in="0">
        <tpls c="6">
          <tpl fld="8" item="3"/>
          <tpl fld="0" item="0"/>
          <tpl fld="1" item="0"/>
          <tpl hier="218" item="0"/>
          <tpl fld="3" item="5"/>
          <tpl fld="5" item="6"/>
        </tpls>
      </n>
      <n v="34" in="0">
        <tpls c="6">
          <tpl fld="8" item="0"/>
          <tpl fld="0" item="0"/>
          <tpl fld="1" item="0"/>
          <tpl hier="218" item="0"/>
          <tpl fld="3" item="5"/>
          <tpl fld="5" item="6"/>
        </tpls>
      </n>
      <n v="8.4" in="1">
        <tpls c="6">
          <tpl fld="8" item="3"/>
          <tpl fld="0" item="0"/>
          <tpl fld="1" item="1"/>
          <tpl hier="218" item="0"/>
          <tpl fld="3" item="1"/>
          <tpl fld="5" item="7"/>
        </tpls>
      </n>
      <m in="1">
        <tpls c="6">
          <tpl fld="8" item="0"/>
          <tpl fld="0" item="0"/>
          <tpl fld="1" item="1"/>
          <tpl hier="218" item="0"/>
          <tpl fld="3" item="1"/>
          <tpl fld="5" item="7"/>
        </tpls>
      </m>
      <n v="43" in="0">
        <tpls c="6">
          <tpl fld="8" item="1"/>
          <tpl fld="0" item="0"/>
          <tpl fld="1" item="0"/>
          <tpl hier="218" item="0"/>
          <tpl fld="3" item="1"/>
          <tpl fld="5" item="7"/>
        </tpls>
      </n>
      <n v="189" in="0">
        <tpls c="6">
          <tpl fld="8" item="2"/>
          <tpl fld="0" item="0"/>
          <tpl fld="1" item="0"/>
          <tpl hier="218" item="0"/>
          <tpl fld="3" item="1"/>
          <tpl fld="5" item="7"/>
        </tpls>
      </n>
      <m in="0">
        <tpls c="6">
          <tpl fld="8" item="4"/>
          <tpl fld="0" item="0"/>
          <tpl fld="1" item="0"/>
          <tpl hier="218" item="0"/>
          <tpl fld="3" item="1"/>
          <tpl fld="5" item="7"/>
        </tpls>
      </m>
      <n v="7.4006756756756751" in="1">
        <tpls c="6">
          <tpl fld="8" item="1"/>
          <tpl fld="0" item="0"/>
          <tpl fld="1" item="1"/>
          <tpl hier="218" item="0"/>
          <tpl fld="3" item="1"/>
          <tpl fld="5" item="7"/>
        </tpls>
      </n>
      <n v="4.55" in="1">
        <tpls c="6">
          <tpl fld="8" item="2"/>
          <tpl fld="0" item="0"/>
          <tpl fld="1" item="1"/>
          <tpl hier="218" item="0"/>
          <tpl fld="3" item="1"/>
          <tpl fld="5" item="7"/>
        </tpls>
      </n>
      <m in="1">
        <tpls c="6">
          <tpl fld="8" item="4"/>
          <tpl fld="0" item="0"/>
          <tpl fld="1" item="1"/>
          <tpl hier="218" item="0"/>
          <tpl fld="3" item="1"/>
          <tpl fld="5" item="7"/>
        </tpls>
      </m>
      <n v="276" in="0">
        <tpls c="6">
          <tpl fld="8" item="3"/>
          <tpl fld="0" item="0"/>
          <tpl fld="1" item="0"/>
          <tpl hier="218" item="0"/>
          <tpl fld="3" item="1"/>
          <tpl fld="5" item="7"/>
        </tpls>
      </n>
      <n v="6" in="0">
        <tpls c="6">
          <tpl fld="8" item="0"/>
          <tpl fld="0" item="0"/>
          <tpl fld="1" item="0"/>
          <tpl hier="218" item="0"/>
          <tpl fld="3" item="1"/>
          <tpl fld="5" item="7"/>
        </tpls>
      </n>
      <n v="31.302702702702703" in="1">
        <tpls c="6">
          <tpl fld="8" item="3"/>
          <tpl fld="0" item="0"/>
          <tpl fld="1" item="1"/>
          <tpl hier="218" item="0"/>
          <tpl fld="3" item="1"/>
          <tpl fld="5" item="3"/>
        </tpls>
      </n>
      <n v="10.629391891891892" in="1">
        <tpls c="6">
          <tpl fld="8" item="0"/>
          <tpl fld="0" item="0"/>
          <tpl fld="1" item="1"/>
          <tpl hier="218" item="0"/>
          <tpl fld="3" item="1"/>
          <tpl fld="5" item="3"/>
        </tpls>
      </n>
      <n v="415" in="0">
        <tpls c="6">
          <tpl fld="8" item="1"/>
          <tpl fld="0" item="0"/>
          <tpl fld="1" item="0"/>
          <tpl hier="218" item="0"/>
          <tpl fld="3" item="1"/>
          <tpl fld="5" item="3"/>
        </tpls>
      </n>
      <n v="1424" in="0">
        <tpls c="6">
          <tpl fld="8" item="2"/>
          <tpl fld="0" item="0"/>
          <tpl fld="1" item="0"/>
          <tpl hier="218" item="0"/>
          <tpl fld="3" item="1"/>
          <tpl fld="5" item="3"/>
        </tpls>
      </n>
      <n v="14" in="0">
        <tpls c="6">
          <tpl fld="8" item="4"/>
          <tpl fld="0" item="0"/>
          <tpl fld="1" item="0"/>
          <tpl hier="218" item="0"/>
          <tpl fld="3" item="1"/>
          <tpl fld="5" item="3"/>
        </tpls>
      </n>
      <n v="32.087837837837839" in="1">
        <tpls c="6">
          <tpl fld="8" item="1"/>
          <tpl fld="0" item="0"/>
          <tpl fld="1" item="1"/>
          <tpl hier="218" item="0"/>
          <tpl fld="3" item="1"/>
          <tpl fld="5" item="3"/>
        </tpls>
      </n>
      <n v="18.80337837837838" in="1">
        <tpls c="6">
          <tpl fld="8" item="2"/>
          <tpl fld="0" item="0"/>
          <tpl fld="1" item="1"/>
          <tpl hier="218" item="0"/>
          <tpl fld="3" item="1"/>
          <tpl fld="5" item="3"/>
        </tpls>
      </n>
      <n v="1" in="1">
        <tpls c="6">
          <tpl fld="8" item="4"/>
          <tpl fld="0" item="0"/>
          <tpl fld="1" item="1"/>
          <tpl hier="218" item="0"/>
          <tpl fld="3" item="1"/>
          <tpl fld="5" item="3"/>
        </tpls>
      </n>
      <n v="2091" in="0">
        <tpls c="6">
          <tpl fld="8" item="3"/>
          <tpl fld="0" item="0"/>
          <tpl fld="1" item="0"/>
          <tpl hier="218" item="0"/>
          <tpl fld="3" item="1"/>
          <tpl fld="5" item="3"/>
        </tpls>
      </n>
      <n v="150" in="0">
        <tpls c="6">
          <tpl fld="8" item="0"/>
          <tpl fld="0" item="0"/>
          <tpl fld="1" item="0"/>
          <tpl hier="218" item="0"/>
          <tpl fld="3" item="1"/>
          <tpl fld="5" item="3"/>
        </tpls>
      </n>
      <m in="1">
        <tpls c="6">
          <tpl fld="8" item="3"/>
          <tpl fld="0" item="0"/>
          <tpl fld="1" item="1"/>
          <tpl hier="218" item="0"/>
          <tpl fld="3" item="3"/>
          <tpl fld="5" item="4"/>
        </tpls>
      </m>
      <m in="1">
        <tpls c="6">
          <tpl fld="8" item="0"/>
          <tpl fld="0" item="0"/>
          <tpl fld="1" item="1"/>
          <tpl hier="218" item="0"/>
          <tpl fld="3" item="3"/>
          <tpl fld="5" item="4"/>
        </tpls>
      </m>
      <n v="1" in="0">
        <tpls c="6">
          <tpl fld="8" item="1"/>
          <tpl fld="0" item="0"/>
          <tpl fld="1" item="0"/>
          <tpl hier="218" item="0"/>
          <tpl fld="3" item="3"/>
          <tpl fld="5" item="4"/>
        </tpls>
      </n>
      <m in="0">
        <tpls c="6">
          <tpl fld="8" item="2"/>
          <tpl fld="0" item="0"/>
          <tpl fld="1" item="0"/>
          <tpl hier="218" item="0"/>
          <tpl fld="3" item="3"/>
          <tpl fld="5" item="4"/>
        </tpls>
      </m>
      <m in="0">
        <tpls c="6">
          <tpl fld="8" item="4"/>
          <tpl fld="0" item="0"/>
          <tpl fld="1" item="0"/>
          <tpl hier="218" item="0"/>
          <tpl fld="3" item="3"/>
          <tpl fld="5" item="4"/>
        </tpls>
      </m>
      <m in="1">
        <tpls c="6">
          <tpl fld="8" item="1"/>
          <tpl fld="0" item="0"/>
          <tpl fld="1" item="1"/>
          <tpl hier="218" item="0"/>
          <tpl fld="3" item="3"/>
          <tpl fld="5" item="4"/>
        </tpls>
      </m>
      <m in="1">
        <tpls c="6">
          <tpl fld="8" item="2"/>
          <tpl fld="0" item="0"/>
          <tpl fld="1" item="1"/>
          <tpl hier="218" item="0"/>
          <tpl fld="3" item="3"/>
          <tpl fld="5" item="4"/>
        </tpls>
      </m>
      <m in="1">
        <tpls c="6">
          <tpl fld="8" item="4"/>
          <tpl fld="0" item="0"/>
          <tpl fld="1" item="1"/>
          <tpl hier="218" item="0"/>
          <tpl fld="3" item="3"/>
          <tpl fld="5" item="4"/>
        </tpls>
      </m>
      <n v="1" in="0">
        <tpls c="6">
          <tpl fld="8" item="3"/>
          <tpl fld="0" item="0"/>
          <tpl fld="1" item="0"/>
          <tpl hier="218" item="0"/>
          <tpl fld="3" item="3"/>
          <tpl fld="5" item="4"/>
        </tpls>
      </n>
      <m in="0">
        <tpls c="6">
          <tpl fld="8" item="0"/>
          <tpl fld="0" item="0"/>
          <tpl fld="1" item="0"/>
          <tpl hier="218" item="0"/>
          <tpl fld="3" item="3"/>
          <tpl fld="5" item="4"/>
        </tpls>
      </m>
      <n v="1" in="1">
        <tpls c="6">
          <tpl fld="8" item="3"/>
          <tpl fld="0" item="0"/>
          <tpl fld="1" item="1"/>
          <tpl hier="218" item="0"/>
          <tpl fld="3" item="3"/>
          <tpl fld="5" item="5"/>
        </tpls>
      </n>
      <n v="12.8" in="1">
        <tpls c="6">
          <tpl fld="8" item="0"/>
          <tpl fld="0" item="0"/>
          <tpl fld="1" item="1"/>
          <tpl hier="218" item="0"/>
          <tpl fld="3" item="3"/>
          <tpl fld="5" item="5"/>
        </tpls>
      </n>
      <n v="4" in="0">
        <tpls c="6">
          <tpl fld="8" item="1"/>
          <tpl fld="0" item="0"/>
          <tpl fld="1" item="0"/>
          <tpl hier="218" item="0"/>
          <tpl fld="3" item="3"/>
          <tpl fld="5" item="5"/>
        </tpls>
      </n>
      <n v="1039" in="0">
        <tpls c="6">
          <tpl fld="8" item="2"/>
          <tpl fld="0" item="0"/>
          <tpl fld="1" item="0"/>
          <tpl hier="218" item="0"/>
          <tpl fld="3" item="3"/>
          <tpl fld="5" item="5"/>
        </tpls>
      </n>
      <n v="537" in="0">
        <tpls c="6">
          <tpl fld="8" item="4"/>
          <tpl fld="0" item="0"/>
          <tpl fld="1" item="0"/>
          <tpl hier="218" item="0"/>
          <tpl fld="3" item="3"/>
          <tpl fld="5" item="5"/>
        </tpls>
      </n>
      <n v="1" in="1">
        <tpls c="6">
          <tpl fld="8" item="1"/>
          <tpl fld="0" item="0"/>
          <tpl fld="1" item="1"/>
          <tpl hier="218" item="0"/>
          <tpl fld="3" item="3"/>
          <tpl fld="5" item="5"/>
        </tpls>
      </n>
      <n v="2.9013513513513511" in="1">
        <tpls c="6">
          <tpl fld="8" item="2"/>
          <tpl fld="0" item="0"/>
          <tpl fld="1" item="1"/>
          <tpl hier="218" item="0"/>
          <tpl fld="3" item="3"/>
          <tpl fld="5" item="5"/>
        </tpls>
      </n>
      <n v="6.1243243243243244" in="1">
        <tpls c="6">
          <tpl fld="8" item="4"/>
          <tpl fld="0" item="0"/>
          <tpl fld="1" item="1"/>
          <tpl hier="218" item="0"/>
          <tpl fld="3" item="3"/>
          <tpl fld="5" item="5"/>
        </tpls>
      </n>
      <n v="23" in="0">
        <tpls c="6">
          <tpl fld="8" item="3"/>
          <tpl fld="0" item="0"/>
          <tpl fld="1" item="0"/>
          <tpl hier="218" item="0"/>
          <tpl fld="3" item="3"/>
          <tpl fld="5" item="5"/>
        </tpls>
      </n>
      <n v="1410" in="0">
        <tpls c="6">
          <tpl fld="8" item="0"/>
          <tpl fld="0" item="0"/>
          <tpl fld="1" item="0"/>
          <tpl hier="218" item="0"/>
          <tpl fld="3" item="3"/>
          <tpl fld="5" item="5"/>
        </tpls>
      </n>
      <n v="1" in="1">
        <tpls c="6">
          <tpl fld="8" item="3"/>
          <tpl fld="0" item="0"/>
          <tpl fld="1" item="1"/>
          <tpl hier="218" item="0"/>
          <tpl fld="3" item="4"/>
          <tpl fld="5" item="1"/>
        </tpls>
      </n>
      <n v="3.8499999999999996" in="1">
        <tpls c="6">
          <tpl fld="8" item="0"/>
          <tpl fld="0" item="0"/>
          <tpl fld="1" item="1"/>
          <tpl hier="218" item="0"/>
          <tpl fld="3" item="4"/>
          <tpl fld="5" item="1"/>
        </tpls>
      </n>
      <n v="6" in="0">
        <tpls c="6">
          <tpl fld="8" item="1"/>
          <tpl fld="0" item="0"/>
          <tpl fld="1" item="0"/>
          <tpl hier="218" item="0"/>
          <tpl fld="3" item="4"/>
          <tpl fld="5" item="1"/>
        </tpls>
      </n>
      <n v="52" in="0">
        <tpls c="6">
          <tpl fld="8" item="2"/>
          <tpl fld="0" item="0"/>
          <tpl fld="1" item="0"/>
          <tpl hier="218" item="0"/>
          <tpl fld="3" item="4"/>
          <tpl fld="5" item="1"/>
        </tpls>
      </n>
      <n v="37" in="0">
        <tpls c="6">
          <tpl fld="8" item="4"/>
          <tpl fld="0" item="0"/>
          <tpl fld="1" item="0"/>
          <tpl hier="218" item="0"/>
          <tpl fld="3" item="4"/>
          <tpl fld="5" item="1"/>
        </tpls>
      </n>
      <n v="1.75" in="1">
        <tpls c="6">
          <tpl fld="8" item="1"/>
          <tpl fld="0" item="0"/>
          <tpl fld="1" item="1"/>
          <tpl hier="218" item="0"/>
          <tpl fld="3" item="4"/>
          <tpl fld="5" item="1"/>
        </tpls>
      </n>
      <n v="1" in="1">
        <tpls c="6">
          <tpl fld="8" item="2"/>
          <tpl fld="0" item="0"/>
          <tpl fld="1" item="1"/>
          <tpl hier="218" item="0"/>
          <tpl fld="3" item="4"/>
          <tpl fld="5" item="1"/>
        </tpls>
      </n>
      <n v="1.3" in="1">
        <tpls c="6">
          <tpl fld="8" item="4"/>
          <tpl fld="0" item="0"/>
          <tpl fld="1" item="1"/>
          <tpl hier="218" item="0"/>
          <tpl fld="3" item="4"/>
          <tpl fld="5" item="1"/>
        </tpls>
      </n>
      <n v="8" in="0">
        <tpls c="6">
          <tpl fld="8" item="3"/>
          <tpl fld="0" item="0"/>
          <tpl fld="1" item="0"/>
          <tpl hier="218" item="0"/>
          <tpl fld="3" item="4"/>
          <tpl fld="5" item="1"/>
        </tpls>
      </n>
      <n v="162" in="0">
        <tpls c="6">
          <tpl fld="8" item="0"/>
          <tpl fld="0" item="0"/>
          <tpl fld="1" item="0"/>
          <tpl hier="218" item="0"/>
          <tpl fld="3" item="4"/>
          <tpl fld="5" item="1"/>
        </tpls>
      </n>
      <m in="1">
        <tpls c="6">
          <tpl fld="8" item="3"/>
          <tpl fld="0" item="0"/>
          <tpl fld="1" item="1"/>
          <tpl hier="218" item="0"/>
          <tpl fld="3" item="4"/>
          <tpl fld="5" item="2"/>
        </tpls>
      </m>
      <n v="0.55000000000000004" in="1">
        <tpls c="6">
          <tpl fld="8" item="0"/>
          <tpl fld="0" item="0"/>
          <tpl fld="1" item="1"/>
          <tpl hier="218" item="0"/>
          <tpl fld="3" item="4"/>
          <tpl fld="5" item="2"/>
        </tpls>
      </n>
      <n v="1" in="0">
        <tpls c="6">
          <tpl fld="8" item="1"/>
          <tpl fld="0" item="0"/>
          <tpl fld="1" item="0"/>
          <tpl hier="218" item="0"/>
          <tpl fld="3" item="4"/>
          <tpl fld="5" item="2"/>
        </tpls>
      </n>
      <n v="24" in="0">
        <tpls c="6">
          <tpl fld="8" item="2"/>
          <tpl fld="0" item="0"/>
          <tpl fld="1" item="0"/>
          <tpl hier="218" item="0"/>
          <tpl fld="3" item="4"/>
          <tpl fld="5" item="2"/>
        </tpls>
      </n>
      <n v="5" in="0">
        <tpls c="6">
          <tpl fld="8" item="4"/>
          <tpl fld="0" item="0"/>
          <tpl fld="1" item="0"/>
          <tpl hier="218" item="0"/>
          <tpl fld="3" item="4"/>
          <tpl fld="5" item="2"/>
        </tpls>
      </n>
      <m in="1">
        <tpls c="6">
          <tpl fld="8" item="1"/>
          <tpl fld="0" item="0"/>
          <tpl fld="1" item="1"/>
          <tpl hier="218" item="0"/>
          <tpl fld="3" item="4"/>
          <tpl fld="5" item="2"/>
        </tpls>
      </m>
      <m in="1">
        <tpls c="6">
          <tpl fld="8" item="2"/>
          <tpl fld="0" item="0"/>
          <tpl fld="1" item="1"/>
          <tpl hier="218" item="0"/>
          <tpl fld="3" item="4"/>
          <tpl fld="5" item="2"/>
        </tpls>
      </m>
      <m in="1">
        <tpls c="6">
          <tpl fld="8" item="4"/>
          <tpl fld="0" item="0"/>
          <tpl fld="1" item="1"/>
          <tpl hier="218" item="0"/>
          <tpl fld="3" item="4"/>
          <tpl fld="5" item="2"/>
        </tpls>
      </m>
      <n v="0" in="0">
        <tpls c="6">
          <tpl fld="8" item="3"/>
          <tpl fld="0" item="0"/>
          <tpl fld="1" item="0"/>
          <tpl hier="218" item="0"/>
          <tpl fld="3" item="4"/>
          <tpl fld="5" item="2"/>
        </tpls>
      </n>
      <n v="20" in="0">
        <tpls c="6">
          <tpl fld="8" item="0"/>
          <tpl fld="0" item="0"/>
          <tpl fld="1" item="0"/>
          <tpl hier="218" item="0"/>
          <tpl fld="3" item="4"/>
          <tpl fld="5" item="2"/>
        </tpls>
      </n>
      <m in="1">
        <tpls c="6">
          <tpl fld="8" item="3"/>
          <tpl fld="0" item="0"/>
          <tpl fld="1" item="1"/>
          <tpl hier="218" item="0"/>
          <tpl fld="3" item="4"/>
          <tpl fld="5" item="6"/>
        </tpls>
      </m>
      <n v="7" in="0">
        <tpls c="6">
          <tpl fld="8" item="4"/>
          <tpl fld="0" item="0"/>
          <tpl fld="1" item="0"/>
          <tpl hier="218" item="0"/>
          <tpl fld="3" item="4"/>
          <tpl fld="5" item="6"/>
        </tpls>
      </n>
      <n v="0" in="0">
        <tpls c="6">
          <tpl fld="8" item="1"/>
          <tpl fld="0" item="0"/>
          <tpl fld="1" item="0"/>
          <tpl hier="218" item="0"/>
          <tpl fld="3" item="4"/>
          <tpl fld="5" item="6"/>
        </tpls>
      </n>
      <n v="58" in="0">
        <tpls c="6">
          <tpl fld="8" item="2"/>
          <tpl fld="0" item="0"/>
          <tpl fld="1" item="0"/>
          <tpl hier="218" item="0"/>
          <tpl fld="3" item="4"/>
          <tpl fld="5" item="6"/>
        </tpls>
      </n>
      <m in="1">
        <tpls c="6">
          <tpl fld="8" item="4"/>
          <tpl fld="0" item="0"/>
          <tpl fld="1" item="1"/>
          <tpl hier="218" item="0"/>
          <tpl fld="3" item="4"/>
          <tpl fld="5" item="6"/>
        </tpls>
      </m>
      <n v="1" in="0">
        <tpls c="6">
          <tpl fld="8" item="3"/>
          <tpl fld="0" item="0"/>
          <tpl fld="1" item="0"/>
          <tpl hier="218" item="0"/>
          <tpl fld="3" item="4"/>
          <tpl fld="5" item="6"/>
        </tpls>
      </n>
      <m in="1">
        <tpls c="6">
          <tpl fld="8" item="1"/>
          <tpl fld="0" item="0"/>
          <tpl fld="1" item="1"/>
          <tpl hier="218" item="0"/>
          <tpl fld="3" item="4"/>
          <tpl fld="5" item="6"/>
        </tpls>
      </m>
      <m in="1">
        <tpls c="6">
          <tpl fld="8" item="2"/>
          <tpl fld="0" item="0"/>
          <tpl fld="1" item="1"/>
          <tpl hier="218" item="0"/>
          <tpl fld="3" item="4"/>
          <tpl fld="5" item="6"/>
        </tpls>
      </m>
      <n v="40" in="0">
        <tpls c="6">
          <tpl fld="8" item="0"/>
          <tpl fld="0" item="0"/>
          <tpl fld="1" item="0"/>
          <tpl hier="218" item="0"/>
          <tpl fld="3" item="4"/>
          <tpl fld="5" item="6"/>
        </tpls>
      </n>
      <n v="0.3" in="1">
        <tpls c="6">
          <tpl fld="8" item="3"/>
          <tpl fld="0" item="0"/>
          <tpl fld="1" item="1"/>
          <tpl hier="218" item="0"/>
          <tpl fld="3" item="4"/>
          <tpl fld="5" item="8"/>
        </tpls>
      </n>
      <n v="10.75" in="1">
        <tpls c="6">
          <tpl fld="8" item="0"/>
          <tpl fld="0" item="0"/>
          <tpl fld="1" item="1"/>
          <tpl hier="218" item="0"/>
          <tpl fld="3" item="4"/>
          <tpl fld="5" item="8"/>
        </tpls>
      </n>
      <n v="4" in="0">
        <tpls c="6">
          <tpl fld="8" item="1"/>
          <tpl fld="0" item="0"/>
          <tpl fld="1" item="0"/>
          <tpl hier="218" item="0"/>
          <tpl fld="3" item="4"/>
          <tpl fld="5" item="8"/>
        </tpls>
      </n>
      <n v="344" in="0">
        <tpls c="6">
          <tpl fld="8" item="2"/>
          <tpl fld="0" item="0"/>
          <tpl fld="1" item="0"/>
          <tpl hier="218" item="0"/>
          <tpl fld="3" item="4"/>
          <tpl fld="5" item="8"/>
        </tpls>
      </n>
      <n v="175" in="0">
        <tpls c="6">
          <tpl fld="8" item="4"/>
          <tpl fld="0" item="0"/>
          <tpl fld="1" item="0"/>
          <tpl hier="218" item="0"/>
          <tpl fld="3" item="4"/>
          <tpl fld="5" item="8"/>
        </tpls>
      </n>
      <n v="7" in="0">
        <tpls c="6">
          <tpl fld="8" item="3"/>
          <tpl fld="0" item="0"/>
          <tpl fld="1" item="0"/>
          <tpl hier="218" item="0"/>
          <tpl fld="3" item="4"/>
          <tpl fld="5" item="8"/>
        </tpls>
      </n>
      <m in="1">
        <tpls c="6">
          <tpl fld="8" item="1"/>
          <tpl fld="0" item="0"/>
          <tpl fld="1" item="1"/>
          <tpl hier="218" item="0"/>
          <tpl fld="3" item="4"/>
          <tpl fld="5" item="8"/>
        </tpls>
      </m>
      <n v="2.25" in="1">
        <tpls c="6">
          <tpl fld="8" item="2"/>
          <tpl fld="0" item="0"/>
          <tpl fld="1" item="1"/>
          <tpl hier="218" item="0"/>
          <tpl fld="3" item="4"/>
          <tpl fld="5" item="8"/>
        </tpls>
      </n>
      <n v="2" in="1">
        <tpls c="6">
          <tpl fld="8" item="4"/>
          <tpl fld="0" item="0"/>
          <tpl fld="1" item="1"/>
          <tpl hier="218" item="0"/>
          <tpl fld="3" item="4"/>
          <tpl fld="5" item="8"/>
        </tpls>
      </n>
      <n v="21.304391891891893" in="1">
        <tpls c="5">
          <tpl fld="8" item="3"/>
          <tpl fld="0" item="0"/>
          <tpl fld="1" item="1"/>
          <tpl hier="218" item="0"/>
          <tpl fld="3" item="6"/>
        </tpls>
      </n>
      <m in="1">
        <tpls c="5">
          <tpl fld="8" item="0"/>
          <tpl fld="0" item="0"/>
          <tpl fld="1" item="1"/>
          <tpl hier="218" item="0"/>
          <tpl fld="3" item="6"/>
        </tpls>
      </m>
      <n v="45" in="0">
        <tpls c="5">
          <tpl fld="8" item="0"/>
          <tpl fld="0" item="0"/>
          <tpl fld="1" item="0"/>
          <tpl hier="218" item="0"/>
          <tpl fld="3" item="6"/>
        </tpls>
      </n>
      <n v="339" in="0">
        <tpls c="5">
          <tpl fld="8" item="1"/>
          <tpl fld="0" item="0"/>
          <tpl fld="1" item="0"/>
          <tpl hier="218" item="0"/>
          <tpl fld="3" item="6"/>
        </tpls>
      </n>
      <n v="149" in="0">
        <tpls c="5">
          <tpl fld="8" item="2"/>
          <tpl fld="0" item="0"/>
          <tpl fld="1" item="0"/>
          <tpl hier="218" item="0"/>
          <tpl fld="3" item="6"/>
        </tpls>
      </n>
      <n v="2" in="0">
        <tpls c="5">
          <tpl fld="8" item="4"/>
          <tpl fld="0" item="0"/>
          <tpl fld="1" item="0"/>
          <tpl hier="218" item="0"/>
          <tpl fld="3" item="6"/>
        </tpls>
      </n>
      <n v="367" in="0">
        <tpls c="5">
          <tpl fld="8" item="3"/>
          <tpl fld="0" item="0"/>
          <tpl fld="1" item="0"/>
          <tpl hier="218" item="0"/>
          <tpl fld="3" item="6"/>
        </tpls>
      </n>
      <n v="70.558310810810809" in="1">
        <tpls c="5">
          <tpl fld="8" item="1"/>
          <tpl fld="0" item="0"/>
          <tpl fld="1" item="1"/>
          <tpl hier="218" item="0"/>
          <tpl fld="3" item="6"/>
        </tpls>
      </n>
      <n v="3.7" in="1">
        <tpls c="5">
          <tpl fld="8" item="2"/>
          <tpl fld="0" item="0"/>
          <tpl fld="1" item="1"/>
          <tpl hier="218" item="0"/>
          <tpl fld="3" item="6"/>
        </tpls>
      </n>
      <m in="1">
        <tpls c="5">
          <tpl fld="8" item="4"/>
          <tpl fld="0" item="0"/>
          <tpl fld="1" item="1"/>
          <tpl hier="218" item="0"/>
          <tpl fld="3" item="6"/>
        </tpls>
      </m>
      <m in="1">
        <tpls c="6">
          <tpl fld="8" item="3"/>
          <tpl fld="0" item="0"/>
          <tpl fld="1" item="1"/>
          <tpl hier="218" item="0"/>
          <tpl fld="3" item="4"/>
          <tpl fld="5" item="0"/>
        </tpls>
      </m>
      <m in="1">
        <tpls c="6">
          <tpl fld="8" item="3"/>
          <tpl fld="0" item="0"/>
          <tpl fld="1" item="1"/>
          <tpl hier="218" item="0"/>
          <tpl fld="3" item="3"/>
          <tpl fld="5" item="8"/>
        </tpls>
      </m>
      <m in="1">
        <tpls c="6">
          <tpl fld="8" item="3"/>
          <tpl fld="0" item="0"/>
          <tpl fld="1" item="1"/>
          <tpl hier="218" item="0"/>
          <tpl fld="3" item="3"/>
          <tpl fld="5" item="2"/>
        </tpls>
      </m>
      <m in="1">
        <tpls c="6">
          <tpl fld="8" item="3"/>
          <tpl fld="0" item="0"/>
          <tpl fld="1" item="1"/>
          <tpl hier="218" item="0"/>
          <tpl fld="3" item="3"/>
          <tpl fld="5" item="1"/>
        </tpls>
      </m>
      <n v="19.450000000000003" in="1">
        <tpls c="6">
          <tpl fld="8" item="3"/>
          <tpl fld="0" item="0"/>
          <tpl fld="1" item="1"/>
          <tpl hier="218" item="0"/>
          <tpl fld="3" item="1"/>
          <tpl fld="5" item="5"/>
        </tpls>
      </n>
      <n v="5.25" in="1">
        <tpls c="6">
          <tpl fld="8" item="3"/>
          <tpl fld="0" item="0"/>
          <tpl fld="1" item="1"/>
          <tpl hier="218" item="0"/>
          <tpl fld="3" item="1"/>
          <tpl fld="5" item="4"/>
        </tpls>
      </n>
      <n v="36.986486486486484" in="1">
        <tpls c="6">
          <tpl fld="8" item="3"/>
          <tpl fld="0" item="0"/>
          <tpl fld="1" item="1"/>
          <tpl hier="218" item="0"/>
          <tpl fld="3" item="5"/>
          <tpl fld="5" item="3"/>
        </tpls>
      </n>
      <n v="5.6959459459459456" in="1">
        <tpls c="6">
          <tpl fld="8" item="3"/>
          <tpl fld="0" item="0"/>
          <tpl fld="1" item="1"/>
          <tpl hier="218" item="0"/>
          <tpl fld="3" item="5"/>
          <tpl fld="5" item="7"/>
        </tpls>
      </n>
      <n v="14.154729729729731" in="1">
        <tpls c="6">
          <tpl fld="8" item="3"/>
          <tpl fld="0" item="0"/>
          <tpl fld="1" item="1"/>
          <tpl hier="218" item="0"/>
          <tpl fld="3" item="7"/>
          <tpl fld="7" item="4"/>
        </tpls>
      </n>
      <m in="1">
        <tpls c="6">
          <tpl fld="8" item="3"/>
          <tpl fld="0" item="0"/>
          <tpl fld="1" item="1"/>
          <tpl hier="218" item="0"/>
          <tpl fld="3" item="4"/>
          <tpl fld="5" item="3"/>
        </tpls>
      </m>
      <n v="16120" in="0">
        <tpls c="5">
          <tpl fld="8" item="3"/>
          <tpl fld="0" item="0"/>
          <tpl fld="1" item="0"/>
          <tpl hier="218" item="0"/>
          <tpl fld="4" item="0"/>
        </tpls>
      </n>
      <n v="1.3952702702702702" in="1">
        <tpls c="6">
          <tpl fld="8" item="3"/>
          <tpl fld="0" item="0"/>
          <tpl fld="1" item="1"/>
          <tpl hier="218" item="0"/>
          <tpl fld="3" item="4"/>
          <tpl fld="5" item="7"/>
        </tpls>
      </n>
      <n v="225" in="0">
        <tpls c="5">
          <tpl fld="8" item="3"/>
          <tpl fld="0" item="0"/>
          <tpl fld="1" item="0"/>
          <tpl hier="218" item="0"/>
          <tpl fld="3" item="0"/>
        </tpls>
      </n>
      <n v="862" in="0">
        <tpls c="5">
          <tpl fld="8" item="3"/>
          <tpl fld="0" item="0"/>
          <tpl fld="1" item="0"/>
          <tpl hier="218" item="0"/>
          <tpl fld="3" item="2"/>
        </tpls>
      </n>
      <n v="7.35" in="1">
        <tpls c="6">
          <tpl fld="8" item="4"/>
          <tpl fld="0" item="0"/>
          <tpl fld="1" item="1"/>
          <tpl hier="218" item="0"/>
          <tpl fld="3" item="4"/>
          <tpl fld="5" item="3"/>
        </tpls>
      </n>
      <m in="1">
        <tpls c="5">
          <tpl fld="8" item="4"/>
          <tpl fld="0" item="0"/>
          <tpl fld="1" item="1"/>
          <tpl hier="218" item="0"/>
          <tpl fld="3" item="0"/>
        </tpls>
      </m>
      <n v="5" in="0">
        <tpls c="5">
          <tpl fld="8" item="4"/>
          <tpl fld="0" item="0"/>
          <tpl fld="1" item="0"/>
          <tpl hier="218" item="0"/>
          <tpl fld="3" item="2"/>
        </tpls>
      </n>
      <n v="1.5" in="1">
        <tpls c="5">
          <tpl fld="8" item="4"/>
          <tpl fld="0" item="0"/>
          <tpl fld="1" item="1"/>
          <tpl hier="218" item="0"/>
          <tpl fld="3" item="2"/>
        </tpls>
      </n>
      <n v="149.92094594594593" in="1">
        <tpls c="5">
          <tpl fld="0" item="0"/>
          <tpl fld="2" item="1"/>
          <tpl fld="1" item="1"/>
          <tpl hier="218" item="0"/>
          <tpl fld="4" item="0"/>
        </tpls>
      </n>
      <n v="111.63128378378379" in="1">
        <tpls c="5">
          <tpl fld="0" item="0"/>
          <tpl fld="2" item="4"/>
          <tpl fld="1" item="1"/>
          <tpl hier="218" item="0"/>
          <tpl fld="4" item="0"/>
        </tpls>
      </n>
      <n v="452.84432432432436" in="1">
        <tpls c="5">
          <tpl fld="0" item="0"/>
          <tpl fld="2" item="2"/>
          <tpl fld="1" item="1"/>
          <tpl hier="218" item="0"/>
          <tpl fld="4" item="0"/>
        </tpls>
      </n>
      <n v="4.4000000000000004" in="1">
        <tpls c="5">
          <tpl fld="0" item="0"/>
          <tpl fld="2" item="1"/>
          <tpl fld="1" item="1"/>
          <tpl hier="218" item="0"/>
          <tpl fld="3" item="0"/>
        </tpls>
      </n>
      <n v="0.25" in="1">
        <tpls c="5">
          <tpl fld="0" item="0"/>
          <tpl fld="2" item="4"/>
          <tpl fld="1" item="1"/>
          <tpl hier="218" item="0"/>
          <tpl fld="3" item="0"/>
        </tpls>
      </n>
      <n v="2.8256756756756758" in="1">
        <tpls c="5">
          <tpl fld="0" item="0"/>
          <tpl fld="2" item="2"/>
          <tpl fld="1" item="1"/>
          <tpl hier="218" item="0"/>
          <tpl fld="3" item="0"/>
        </tpls>
      </n>
      <n v="31" in="0">
        <tpls c="5">
          <tpl fld="0" item="0"/>
          <tpl fld="2" item="0"/>
          <tpl fld="1" item="0"/>
          <tpl hier="218" item="0"/>
          <tpl fld="3" item="0"/>
        </tpls>
      </n>
      <n v="35" in="0">
        <tpls c="5">
          <tpl fld="0" item="0"/>
          <tpl fld="2" item="5"/>
          <tpl fld="1" item="0"/>
          <tpl hier="218" item="0"/>
          <tpl fld="3" item="0"/>
        </tpls>
      </n>
      <n v="107" in="0">
        <tpls c="5">
          <tpl fld="0" item="0"/>
          <tpl fld="2" item="3"/>
          <tpl fld="1" item="0"/>
          <tpl hier="218" item="0"/>
          <tpl fld="3" item="0"/>
        </tpls>
      </n>
      <n v="3.3" in="1">
        <tpls c="6">
          <tpl fld="0" item="0"/>
          <tpl fld="2" item="1"/>
          <tpl fld="1" item="1"/>
          <tpl hier="218" item="0"/>
          <tpl fld="3" item="7"/>
          <tpl fld="7" item="0"/>
        </tpls>
      </n>
      <m in="1">
        <tpls c="6">
          <tpl fld="0" item="0"/>
          <tpl fld="2" item="4"/>
          <tpl fld="1" item="1"/>
          <tpl hier="218" item="0"/>
          <tpl fld="3" item="7"/>
          <tpl fld="7" item="0"/>
        </tpls>
      </m>
      <n v="2" in="1">
        <tpls c="6">
          <tpl fld="0" item="0"/>
          <tpl fld="2" item="2"/>
          <tpl fld="1" item="1"/>
          <tpl hier="218" item="0"/>
          <tpl fld="3" item="7"/>
          <tpl fld="7" item="0"/>
        </tpls>
      </n>
      <n v="16" in="0">
        <tpls c="6">
          <tpl fld="0" item="0"/>
          <tpl fld="2" item="0"/>
          <tpl fld="1" item="0"/>
          <tpl hier="218" item="0"/>
          <tpl fld="3" item="7"/>
          <tpl fld="7" item="0"/>
        </tpls>
      </n>
      <n v="27" in="0">
        <tpls c="6">
          <tpl fld="0" item="0"/>
          <tpl fld="2" item="5"/>
          <tpl fld="1" item="0"/>
          <tpl hier="218" item="0"/>
          <tpl fld="3" item="7"/>
          <tpl fld="7" item="0"/>
        </tpls>
      </n>
      <n v="1" in="0">
        <tpls c="6">
          <tpl fld="0" item="0"/>
          <tpl fld="2" item="3"/>
          <tpl fld="1" item="0"/>
          <tpl hier="218" item="0"/>
          <tpl fld="3" item="7"/>
          <tpl fld="7" item="0"/>
        </tpls>
      </n>
      <n v="7.2850000000000001" in="1">
        <tpls c="6">
          <tpl fld="0" item="0"/>
          <tpl fld="2" item="1"/>
          <tpl fld="1" item="1"/>
          <tpl hier="218" item="0"/>
          <tpl fld="3" item="7"/>
          <tpl fld="7" item="4"/>
        </tpls>
      </n>
      <n v="5.6756756756756754" in="1">
        <tpls c="6">
          <tpl fld="0" item="0"/>
          <tpl fld="2" item="4"/>
          <tpl fld="1" item="1"/>
          <tpl hier="218" item="0"/>
          <tpl fld="3" item="7"/>
          <tpl fld="7" item="4"/>
        </tpls>
      </n>
      <n v="1" in="1">
        <tpls c="6">
          <tpl fld="0" item="0"/>
          <tpl fld="2" item="2"/>
          <tpl fld="1" item="1"/>
          <tpl hier="218" item="0"/>
          <tpl fld="3" item="7"/>
          <tpl fld="7" item="4"/>
        </tpls>
      </n>
      <n v="86" in="0">
        <tpls c="6">
          <tpl fld="0" item="0"/>
          <tpl fld="2" item="0"/>
          <tpl fld="1" item="0"/>
          <tpl hier="218" item="0"/>
          <tpl fld="3" item="7"/>
          <tpl fld="7" item="4"/>
        </tpls>
      </n>
      <n v="198" in="0">
        <tpls c="6">
          <tpl fld="0" item="0"/>
          <tpl fld="2" item="5"/>
          <tpl fld="1" item="0"/>
          <tpl hier="218" item="0"/>
          <tpl fld="3" item="7"/>
          <tpl fld="7" item="4"/>
        </tpls>
      </n>
      <n v="66" in="0">
        <tpls c="6">
          <tpl fld="0" item="0"/>
          <tpl fld="2" item="3"/>
          <tpl fld="1" item="0"/>
          <tpl hier="218" item="0"/>
          <tpl fld="3" item="7"/>
          <tpl fld="7" item="4"/>
        </tpls>
      </n>
      <n v="69.525675675675672" in="1">
        <tpls c="6">
          <tpl fld="0" item="0"/>
          <tpl fld="2" item="1"/>
          <tpl fld="1" item="1"/>
          <tpl hier="218" item="0"/>
          <tpl fld="3" item="5"/>
          <tpl fld="5" item="1"/>
        </tpls>
      </n>
      <n v="27.056418918918919" in="1">
        <tpls c="6">
          <tpl fld="0" item="0"/>
          <tpl fld="2" item="4"/>
          <tpl fld="1" item="1"/>
          <tpl hier="218" item="0"/>
          <tpl fld="3" item="5"/>
          <tpl fld="5" item="1"/>
        </tpls>
      </n>
      <n v="33.007364864864869" in="1">
        <tpls c="6">
          <tpl fld="0" item="0"/>
          <tpl fld="2" item="2"/>
          <tpl fld="1" item="1"/>
          <tpl hier="218" item="0"/>
          <tpl fld="3" item="5"/>
          <tpl fld="5" item="1"/>
        </tpls>
      </n>
      <n v="611" in="0">
        <tpls c="6">
          <tpl fld="0" item="0"/>
          <tpl fld="2" item="0"/>
          <tpl fld="1" item="0"/>
          <tpl hier="218" item="0"/>
          <tpl fld="3" item="5"/>
          <tpl fld="5" item="1"/>
        </tpls>
      </n>
      <n v="1522" in="0">
        <tpls c="6">
          <tpl fld="0" item="0"/>
          <tpl fld="2" item="5"/>
          <tpl fld="1" item="0"/>
          <tpl hier="218" item="0"/>
          <tpl fld="3" item="5"/>
          <tpl fld="5" item="1"/>
        </tpls>
      </n>
      <n v="867" in="0">
        <tpls c="6">
          <tpl fld="0" item="0"/>
          <tpl fld="2" item="3"/>
          <tpl fld="1" item="0"/>
          <tpl hier="218" item="0"/>
          <tpl fld="3" item="5"/>
          <tpl fld="5" item="1"/>
        </tpls>
      </n>
      <n v="3.5810810810810811" in="1">
        <tpls c="6">
          <tpl fld="0" item="0"/>
          <tpl fld="2" item="1"/>
          <tpl fld="1" item="1"/>
          <tpl hier="218" item="0"/>
          <tpl fld="3" item="5"/>
          <tpl fld="5" item="7"/>
        </tpls>
      </n>
      <n v="1.9898648648648649" in="1">
        <tpls c="6">
          <tpl fld="0" item="0"/>
          <tpl fld="2" item="4"/>
          <tpl fld="1" item="1"/>
          <tpl hier="218" item="0"/>
          <tpl fld="3" item="5"/>
          <tpl fld="5" item="7"/>
        </tpls>
      </n>
      <m in="1">
        <tpls c="6">
          <tpl fld="0" item="0"/>
          <tpl fld="2" item="2"/>
          <tpl fld="1" item="1"/>
          <tpl hier="218" item="0"/>
          <tpl fld="3" item="5"/>
          <tpl fld="5" item="7"/>
        </tpls>
      </m>
      <n v="35" in="0">
        <tpls c="6">
          <tpl fld="0" item="0"/>
          <tpl fld="2" item="0"/>
          <tpl fld="1" item="0"/>
          <tpl hier="218" item="0"/>
          <tpl fld="3" item="5"/>
          <tpl fld="5" item="7"/>
        </tpls>
      </n>
      <n v="66" in="0">
        <tpls c="6">
          <tpl fld="0" item="0"/>
          <tpl fld="2" item="5"/>
          <tpl fld="1" item="0"/>
          <tpl hier="218" item="0"/>
          <tpl fld="3" item="5"/>
          <tpl fld="5" item="7"/>
        </tpls>
      </n>
      <n v="180" in="0">
        <tpls c="6">
          <tpl fld="0" item="0"/>
          <tpl fld="2" item="3"/>
          <tpl fld="1" item="0"/>
          <tpl hier="218" item="0"/>
          <tpl fld="3" item="5"/>
          <tpl fld="5" item="7"/>
        </tpls>
      </n>
      <n v="1.3" in="1">
        <tpls c="6">
          <tpl fld="0" item="0"/>
          <tpl fld="2" item="1"/>
          <tpl fld="1" item="1"/>
          <tpl hier="218" item="0"/>
          <tpl fld="3" item="5"/>
          <tpl fld="5" item="2"/>
        </tpls>
      </n>
      <m in="1">
        <tpls c="6">
          <tpl fld="0" item="0"/>
          <tpl fld="2" item="4"/>
          <tpl fld="1" item="1"/>
          <tpl hier="218" item="0"/>
          <tpl fld="3" item="5"/>
          <tpl fld="5" item="2"/>
        </tpls>
      </m>
      <n v="2" in="1">
        <tpls c="6">
          <tpl fld="0" item="0"/>
          <tpl fld="2" item="2"/>
          <tpl fld="1" item="1"/>
          <tpl hier="218" item="0"/>
          <tpl fld="3" item="5"/>
          <tpl fld="5" item="2"/>
        </tpls>
      </n>
      <n v="8" in="0">
        <tpls c="6">
          <tpl fld="0" item="0"/>
          <tpl fld="2" item="0"/>
          <tpl fld="1" item="0"/>
          <tpl hier="218" item="0"/>
          <tpl fld="3" item="5"/>
          <tpl fld="5" item="2"/>
        </tpls>
      </n>
      <n v="26" in="0">
        <tpls c="6">
          <tpl fld="0" item="0"/>
          <tpl fld="2" item="5"/>
          <tpl fld="1" item="0"/>
          <tpl hier="218" item="0"/>
          <tpl fld="3" item="5"/>
          <tpl fld="5" item="2"/>
        </tpls>
      </n>
      <n v="9" in="0">
        <tpls c="6">
          <tpl fld="0" item="0"/>
          <tpl fld="2" item="3"/>
          <tpl fld="1" item="0"/>
          <tpl hier="218" item="0"/>
          <tpl fld="3" item="5"/>
          <tpl fld="5" item="2"/>
        </tpls>
      </n>
      <n v="5.95" in="1">
        <tpls c="6">
          <tpl fld="0" item="0"/>
          <tpl fld="2" item="1"/>
          <tpl fld="1" item="1"/>
          <tpl hier="218" item="0"/>
          <tpl fld="3" item="5"/>
          <tpl fld="5" item="3"/>
        </tpls>
      </n>
      <n v="8.6864864864864852" in="1">
        <tpls c="6">
          <tpl fld="0" item="0"/>
          <tpl fld="2" item="4"/>
          <tpl fld="1" item="1"/>
          <tpl hier="218" item="0"/>
          <tpl fld="3" item="5"/>
          <tpl fld="5" item="3"/>
        </tpls>
      </n>
      <n v="42.845067567567568" in="1">
        <tpls c="6">
          <tpl fld="0" item="0"/>
          <tpl fld="2" item="2"/>
          <tpl fld="1" item="1"/>
          <tpl hier="218" item="0"/>
          <tpl fld="3" item="5"/>
          <tpl fld="5" item="3"/>
        </tpls>
      </n>
      <n v="160" in="0">
        <tpls c="6">
          <tpl fld="0" item="0"/>
          <tpl fld="2" item="0"/>
          <tpl fld="1" item="0"/>
          <tpl hier="218" item="0"/>
          <tpl fld="3" item="5"/>
          <tpl fld="5" item="3"/>
        </tpls>
      </n>
      <n v="543" in="0">
        <tpls c="6">
          <tpl fld="0" item="0"/>
          <tpl fld="2" item="5"/>
          <tpl fld="1" item="0"/>
          <tpl hier="218" item="0"/>
          <tpl fld="3" item="5"/>
          <tpl fld="5" item="3"/>
        </tpls>
      </n>
      <n v="1156" in="0">
        <tpls c="6">
          <tpl fld="0" item="0"/>
          <tpl fld="2" item="3"/>
          <tpl fld="1" item="0"/>
          <tpl hier="218" item="0"/>
          <tpl fld="3" item="5"/>
          <tpl fld="5" item="3"/>
        </tpls>
      </n>
      <m in="1">
        <tpls c="6">
          <tpl fld="0" item="0"/>
          <tpl fld="2" item="1"/>
          <tpl fld="1" item="1"/>
          <tpl hier="218" item="0"/>
          <tpl fld="3" item="5"/>
          <tpl fld="5" item="8"/>
        </tpls>
      </m>
      <n v="0.4" in="1">
        <tpls c="6">
          <tpl fld="0" item="0"/>
          <tpl fld="2" item="4"/>
          <tpl fld="1" item="1"/>
          <tpl hier="218" item="0"/>
          <tpl fld="3" item="5"/>
          <tpl fld="5" item="8"/>
        </tpls>
      </n>
      <n v="23.922635135135135" in="1">
        <tpls c="6">
          <tpl fld="0" item="0"/>
          <tpl fld="2" item="2"/>
          <tpl fld="1" item="1"/>
          <tpl hier="218" item="0"/>
          <tpl fld="3" item="5"/>
          <tpl fld="5" item="8"/>
        </tpls>
      </n>
      <n v="45" in="0">
        <tpls c="6">
          <tpl fld="0" item="0"/>
          <tpl fld="2" item="0"/>
          <tpl fld="1" item="0"/>
          <tpl hier="218" item="0"/>
          <tpl fld="3" item="5"/>
          <tpl fld="5" item="8"/>
        </tpls>
      </n>
      <n v="149" in="0">
        <tpls c="6">
          <tpl fld="0" item="0"/>
          <tpl fld="2" item="5"/>
          <tpl fld="1" item="0"/>
          <tpl hier="218" item="0"/>
          <tpl fld="3" item="5"/>
          <tpl fld="5" item="8"/>
        </tpls>
      </n>
      <n v="259" in="0">
        <tpls c="6">
          <tpl fld="0" item="0"/>
          <tpl fld="2" item="3"/>
          <tpl fld="1" item="0"/>
          <tpl hier="218" item="0"/>
          <tpl fld="3" item="5"/>
          <tpl fld="5" item="8"/>
        </tpls>
      </n>
      <n v="2.5" in="1">
        <tpls c="6">
          <tpl fld="0" item="0"/>
          <tpl fld="2" item="1"/>
          <tpl fld="1" item="1"/>
          <tpl hier="218" item="0"/>
          <tpl fld="3" item="1"/>
          <tpl fld="5" item="4"/>
        </tpls>
      </n>
      <n v="3.25" in="1">
        <tpls c="6">
          <tpl fld="0" item="0"/>
          <tpl fld="2" item="4"/>
          <tpl fld="1" item="1"/>
          <tpl hier="218" item="0"/>
          <tpl fld="3" item="1"/>
          <tpl fld="5" item="4"/>
        </tpls>
      </n>
      <m in="1">
        <tpls c="6">
          <tpl fld="0" item="0"/>
          <tpl fld="2" item="2"/>
          <tpl fld="1" item="1"/>
          <tpl hier="218" item="0"/>
          <tpl fld="3" item="1"/>
          <tpl fld="5" item="4"/>
        </tpls>
      </m>
      <n v="15" in="0">
        <tpls c="6">
          <tpl fld="0" item="0"/>
          <tpl fld="2" item="0"/>
          <tpl fld="1" item="0"/>
          <tpl hier="218" item="0"/>
          <tpl fld="3" item="1"/>
          <tpl fld="5" item="4"/>
        </tpls>
      </n>
      <n v="56" in="0">
        <tpls c="6">
          <tpl fld="0" item="0"/>
          <tpl fld="2" item="5"/>
          <tpl fld="1" item="0"/>
          <tpl hier="218" item="0"/>
          <tpl fld="3" item="1"/>
          <tpl fld="5" item="4"/>
        </tpls>
      </n>
      <n v="5" in="0">
        <tpls c="6">
          <tpl fld="0" item="0"/>
          <tpl fld="2" item="3"/>
          <tpl fld="1" item="0"/>
          <tpl hier="218" item="0"/>
          <tpl fld="3" item="1"/>
          <tpl fld="5" item="4"/>
        </tpls>
      </n>
      <n v="2" in="1">
        <tpls c="6">
          <tpl fld="0" item="0"/>
          <tpl fld="2" item="1"/>
          <tpl fld="1" item="1"/>
          <tpl hier="218" item="0"/>
          <tpl fld="3" item="1"/>
          <tpl fld="5" item="0"/>
        </tpls>
      </n>
      <n v="2.2000000000000002" in="1">
        <tpls c="6">
          <tpl fld="0" item="0"/>
          <tpl fld="2" item="4"/>
          <tpl fld="1" item="1"/>
          <tpl hier="218" item="0"/>
          <tpl fld="3" item="1"/>
          <tpl fld="5" item="0"/>
        </tpls>
      </n>
      <n v="4.3" in="1">
        <tpls c="6">
          <tpl fld="0" item="0"/>
          <tpl fld="2" item="2"/>
          <tpl fld="1" item="1"/>
          <tpl hier="218" item="0"/>
          <tpl fld="3" item="1"/>
          <tpl fld="5" item="0"/>
        </tpls>
      </n>
      <n v="16" in="0">
        <tpls c="6">
          <tpl fld="0" item="0"/>
          <tpl fld="2" item="0"/>
          <tpl fld="1" item="0"/>
          <tpl hier="218" item="0"/>
          <tpl fld="3" item="1"/>
          <tpl fld="5" item="0"/>
        </tpls>
      </n>
      <n v="57" in="0">
        <tpls c="6">
          <tpl fld="0" item="0"/>
          <tpl fld="2" item="5"/>
          <tpl fld="1" item="0"/>
          <tpl hier="218" item="0"/>
          <tpl fld="3" item="1"/>
          <tpl fld="5" item="0"/>
        </tpls>
      </n>
      <n v="221" in="0">
        <tpls c="6">
          <tpl fld="0" item="0"/>
          <tpl fld="2" item="3"/>
          <tpl fld="1" item="0"/>
          <tpl hier="218" item="0"/>
          <tpl fld="3" item="1"/>
          <tpl fld="5" item="0"/>
        </tpls>
      </n>
      <n v="5" in="1">
        <tpls c="6">
          <tpl fld="0" item="0"/>
          <tpl fld="2" item="1"/>
          <tpl fld="1" item="1"/>
          <tpl hier="218" item="0"/>
          <tpl fld="3" item="1"/>
          <tpl fld="5" item="5"/>
        </tpls>
      </n>
      <n v="3.9000000000000004" in="1">
        <tpls c="6">
          <tpl fld="0" item="0"/>
          <tpl fld="2" item="4"/>
          <tpl fld="1" item="1"/>
          <tpl hier="218" item="0"/>
          <tpl fld="3" item="1"/>
          <tpl fld="5" item="5"/>
        </tpls>
      </n>
      <n v="2.8" in="1">
        <tpls c="6">
          <tpl fld="0" item="0"/>
          <tpl fld="2" item="2"/>
          <tpl fld="1" item="1"/>
          <tpl hier="218" item="0"/>
          <tpl fld="3" item="1"/>
          <tpl fld="5" item="5"/>
        </tpls>
      </n>
      <n v="175" in="0">
        <tpls c="6">
          <tpl fld="0" item="0"/>
          <tpl fld="2" item="0"/>
          <tpl fld="1" item="0"/>
          <tpl hier="218" item="0"/>
          <tpl fld="3" item="1"/>
          <tpl fld="5" item="5"/>
        </tpls>
      </n>
      <n v="477" in="0">
        <tpls c="6">
          <tpl fld="0" item="0"/>
          <tpl fld="2" item="5"/>
          <tpl fld="1" item="0"/>
          <tpl hier="218" item="0"/>
          <tpl fld="3" item="1"/>
          <tpl fld="5" item="5"/>
        </tpls>
      </n>
      <n v="1068" in="0">
        <tpls c="6">
          <tpl fld="0" item="0"/>
          <tpl fld="2" item="3"/>
          <tpl fld="1" item="0"/>
          <tpl hier="218" item="0"/>
          <tpl fld="3" item="1"/>
          <tpl fld="5" item="5"/>
        </tpls>
      </n>
      <n v="1" in="1">
        <tpls c="6">
          <tpl fld="0" item="0"/>
          <tpl fld="2" item="1"/>
          <tpl fld="1" item="1"/>
          <tpl hier="218" item="0"/>
          <tpl fld="3" item="1"/>
          <tpl fld="5" item="6"/>
        </tpls>
      </n>
      <n v="2.5499999999999998" in="1">
        <tpls c="6">
          <tpl fld="0" item="0"/>
          <tpl fld="2" item="4"/>
          <tpl fld="1" item="1"/>
          <tpl hier="218" item="0"/>
          <tpl fld="3" item="1"/>
          <tpl fld="5" item="6"/>
        </tpls>
      </n>
      <n v="4" in="1">
        <tpls c="6">
          <tpl fld="0" item="0"/>
          <tpl fld="2" item="2"/>
          <tpl fld="1" item="1"/>
          <tpl hier="218" item="0"/>
          <tpl fld="3" item="1"/>
          <tpl fld="5" item="6"/>
        </tpls>
      </n>
      <n v="27" in="0">
        <tpls c="6">
          <tpl fld="0" item="0"/>
          <tpl fld="2" item="0"/>
          <tpl fld="1" item="0"/>
          <tpl hier="218" item="0"/>
          <tpl fld="3" item="1"/>
          <tpl fld="5" item="6"/>
        </tpls>
      </n>
      <n v="63" in="0">
        <tpls c="6">
          <tpl fld="0" item="0"/>
          <tpl fld="2" item="5"/>
          <tpl fld="1" item="0"/>
          <tpl hier="218" item="0"/>
          <tpl fld="3" item="1"/>
          <tpl fld="5" item="6"/>
        </tpls>
      </n>
      <n v="397" in="0">
        <tpls c="6">
          <tpl fld="0" item="0"/>
          <tpl fld="2" item="3"/>
          <tpl fld="1" item="0"/>
          <tpl hier="218" item="0"/>
          <tpl fld="3" item="1"/>
          <tpl fld="5" item="6"/>
        </tpls>
      </n>
      <m in="1">
        <tpls c="6">
          <tpl fld="0" item="0"/>
          <tpl fld="2" item="1"/>
          <tpl fld="1" item="1"/>
          <tpl hier="218" item="0"/>
          <tpl fld="3" item="3"/>
          <tpl fld="5" item="1"/>
        </tpls>
      </m>
      <n v="1" in="1">
        <tpls c="6">
          <tpl fld="0" item="0"/>
          <tpl fld="2" item="4"/>
          <tpl fld="1" item="1"/>
          <tpl hier="218" item="0"/>
          <tpl fld="3" item="3"/>
          <tpl fld="5" item="1"/>
        </tpls>
      </n>
      <n v="8.0027027027027025" in="1">
        <tpls c="6">
          <tpl fld="0" item="0"/>
          <tpl fld="2" item="2"/>
          <tpl fld="1" item="1"/>
          <tpl hier="218" item="0"/>
          <tpl fld="3" item="3"/>
          <tpl fld="5" item="1"/>
        </tpls>
      </n>
      <n v="0" in="0">
        <tpls c="6">
          <tpl fld="0" item="0"/>
          <tpl fld="2" item="0"/>
          <tpl fld="1" item="0"/>
          <tpl hier="218" item="0"/>
          <tpl fld="3" item="3"/>
          <tpl fld="5" item="1"/>
        </tpls>
      </n>
      <n v="3" in="0">
        <tpls c="6">
          <tpl fld="0" item="0"/>
          <tpl fld="2" item="5"/>
          <tpl fld="1" item="0"/>
          <tpl hier="218" item="0"/>
          <tpl fld="3" item="3"/>
          <tpl fld="5" item="1"/>
        </tpls>
      </n>
      <n v="11" in="0">
        <tpls c="6">
          <tpl fld="0" item="0"/>
          <tpl fld="2" item="3"/>
          <tpl fld="1" item="0"/>
          <tpl hier="218" item="0"/>
          <tpl fld="3" item="3"/>
          <tpl fld="5" item="1"/>
        </tpls>
      </n>
      <n v="13.95945945945946" in="1">
        <tpls c="5">
          <tpl fld="0" item="0"/>
          <tpl fld="2" item="1"/>
          <tpl fld="1" item="1"/>
          <tpl hier="218" item="0"/>
          <tpl fld="3" item="2"/>
        </tpls>
      </n>
      <n v="12.3" in="1">
        <tpls c="5">
          <tpl fld="0" item="0"/>
          <tpl fld="2" item="4"/>
          <tpl fld="1" item="1"/>
          <tpl hier="218" item="0"/>
          <tpl fld="3" item="2"/>
        </tpls>
      </n>
      <n v="3.3912162162162165" in="1">
        <tpls c="5">
          <tpl fld="0" item="0"/>
          <tpl fld="2" item="2"/>
          <tpl fld="1" item="1"/>
          <tpl hier="218" item="0"/>
          <tpl fld="3" item="2"/>
        </tpls>
      </n>
      <n v="116" in="0">
        <tpls c="5">
          <tpl fld="0" item="0"/>
          <tpl fld="2" item="0"/>
          <tpl fld="1" item="0"/>
          <tpl hier="218" item="0"/>
          <tpl fld="3" item="2"/>
        </tpls>
      </n>
      <n v="278" in="0">
        <tpls c="5">
          <tpl fld="0" item="0"/>
          <tpl fld="2" item="5"/>
          <tpl fld="1" item="0"/>
          <tpl hier="218" item="0"/>
          <tpl fld="3" item="2"/>
        </tpls>
      </n>
      <n v="407" in="0">
        <tpls c="5">
          <tpl fld="0" item="0"/>
          <tpl fld="2" item="3"/>
          <tpl fld="1" item="0"/>
          <tpl hier="218" item="0"/>
          <tpl fld="3" item="2"/>
        </tpls>
      </n>
      <n v="45.440878378378379" in="1">
        <tpls c="5">
          <tpl fld="0" item="0"/>
          <tpl fld="2" item="0"/>
          <tpl fld="1" item="1"/>
          <tpl hier="218" item="0"/>
          <tpl fld="3" item="2"/>
        </tpls>
      </n>
      <n v="12.475" in="1">
        <tpls c="5">
          <tpl fld="0" item="0"/>
          <tpl fld="2" item="5"/>
          <tpl fld="1" item="1"/>
          <tpl hier="218" item="0"/>
          <tpl fld="3" item="2"/>
        </tpls>
      </n>
      <n v="8.0972972972972972" in="1">
        <tpls c="5">
          <tpl fld="0" item="0"/>
          <tpl fld="2" item="3"/>
          <tpl fld="1" item="1"/>
          <tpl hier="218" item="0"/>
          <tpl fld="3" item="2"/>
        </tpls>
      </n>
      <n v="0" in="0">
        <tpls c="6">
          <tpl fld="0" item="0"/>
          <tpl fld="2" item="4"/>
          <tpl fld="1" item="0"/>
          <tpl hier="218" item="0"/>
          <tpl fld="3" item="3"/>
          <tpl fld="5" item="7"/>
        </tpls>
      </n>
      <m in="1">
        <tpls c="6">
          <tpl fld="0" item="0"/>
          <tpl fld="2" item="1"/>
          <tpl fld="1" item="1"/>
          <tpl hier="218" item="0"/>
          <tpl fld="3" item="3"/>
          <tpl fld="5" item="7"/>
        </tpls>
      </m>
      <m in="1">
        <tpls c="6">
          <tpl fld="0" item="0"/>
          <tpl fld="2" item="4"/>
          <tpl fld="1" item="1"/>
          <tpl hier="218" item="0"/>
          <tpl fld="3" item="3"/>
          <tpl fld="5" item="7"/>
        </tpls>
      </m>
      <n v="7.5500000000000007" in="1">
        <tpls c="6">
          <tpl fld="0" item="0"/>
          <tpl fld="2" item="2"/>
          <tpl fld="1" item="1"/>
          <tpl hier="218" item="0"/>
          <tpl fld="3" item="3"/>
          <tpl fld="5" item="7"/>
        </tpls>
      </n>
      <n v="0" in="0">
        <tpls c="6">
          <tpl fld="0" item="0"/>
          <tpl fld="2" item="0"/>
          <tpl fld="1" item="0"/>
          <tpl hier="218" item="0"/>
          <tpl fld="3" item="3"/>
          <tpl fld="5" item="7"/>
        </tpls>
      </n>
      <n v="0" in="0">
        <tpls c="6">
          <tpl fld="0" item="0"/>
          <tpl fld="2" item="5"/>
          <tpl fld="1" item="0"/>
          <tpl hier="218" item="0"/>
          <tpl fld="3" item="3"/>
          <tpl fld="5" item="7"/>
        </tpls>
      </n>
      <n v="6" in="0">
        <tpls c="6">
          <tpl fld="0" item="0"/>
          <tpl fld="2" item="3"/>
          <tpl fld="1" item="0"/>
          <tpl hier="218" item="0"/>
          <tpl fld="3" item="3"/>
          <tpl fld="5" item="7"/>
        </tpls>
      </n>
      <n v="1" in="0">
        <tpls c="6">
          <tpl fld="0" item="0"/>
          <tpl fld="2" item="5"/>
          <tpl fld="1" item="0"/>
          <tpl hier="218" item="0"/>
          <tpl fld="3" item="3"/>
          <tpl fld="5" item="5"/>
        </tpls>
      </n>
      <m in="1">
        <tpls c="6">
          <tpl fld="0" item="0"/>
          <tpl fld="2" item="3"/>
          <tpl fld="1" item="1"/>
          <tpl hier="218" item="0"/>
          <tpl fld="3" item="3"/>
          <tpl fld="5" item="5"/>
        </tpls>
      </m>
      <n v="0" in="0">
        <tpls c="6">
          <tpl fld="0" item="0"/>
          <tpl fld="2" item="1"/>
          <tpl fld="1" item="0"/>
          <tpl hier="218" item="0"/>
          <tpl fld="3" item="3"/>
          <tpl fld="5" item="5"/>
        </tpls>
      </n>
      <n v="3" in="0">
        <tpls c="6">
          <tpl fld="0" item="0"/>
          <tpl fld="2" item="4"/>
          <tpl fld="1" item="0"/>
          <tpl hier="218" item="0"/>
          <tpl fld="3" item="3"/>
          <tpl fld="5" item="5"/>
        </tpls>
      </n>
      <n v="2972" in="0">
        <tpls c="6">
          <tpl fld="0" item="0"/>
          <tpl fld="2" item="2"/>
          <tpl fld="1" item="0"/>
          <tpl hier="218" item="0"/>
          <tpl fld="3" item="3"/>
          <tpl fld="5" item="5"/>
        </tpls>
      </n>
      <m in="1">
        <tpls c="6">
          <tpl fld="0" item="0"/>
          <tpl fld="2" item="1"/>
          <tpl fld="1" item="1"/>
          <tpl hier="218" item="0"/>
          <tpl fld="3" item="4"/>
          <tpl fld="5" item="7"/>
        </tpls>
      </m>
      <m in="1">
        <tpls c="6">
          <tpl fld="0" item="0"/>
          <tpl fld="2" item="4"/>
          <tpl fld="1" item="1"/>
          <tpl hier="218" item="0"/>
          <tpl fld="3" item="4"/>
          <tpl fld="5" item="7"/>
        </tpls>
      </m>
      <n v="1.3" in="1">
        <tpls c="6">
          <tpl fld="0" item="0"/>
          <tpl fld="2" item="2"/>
          <tpl fld="1" item="1"/>
          <tpl hier="218" item="0"/>
          <tpl fld="3" item="4"/>
          <tpl fld="5" item="7"/>
        </tpls>
      </n>
      <n v="813" in="0">
        <tpls c="6">
          <tpl fld="0" item="0"/>
          <tpl fld="2" item="0"/>
          <tpl fld="1" item="0"/>
          <tpl hier="218" item="0"/>
          <tpl fld="3" item="7"/>
          <tpl fld="7" item="1"/>
        </tpls>
      </n>
      <n v="876" in="0">
        <tpls c="6">
          <tpl fld="0" item="0"/>
          <tpl fld="2" item="5"/>
          <tpl fld="1" item="0"/>
          <tpl hier="218" item="0"/>
          <tpl fld="3" item="7"/>
          <tpl fld="7" item="1"/>
        </tpls>
      </n>
      <n v="235" in="0">
        <tpls c="6">
          <tpl fld="0" item="0"/>
          <tpl fld="2" item="3"/>
          <tpl fld="1" item="0"/>
          <tpl hier="218" item="0"/>
          <tpl fld="3" item="7"/>
          <tpl fld="7" item="1"/>
        </tpls>
      </n>
      <n v="297.4494594594596" in="1">
        <tpls c="6">
          <tpl fld="0" item="0"/>
          <tpl fld="2" item="0"/>
          <tpl fld="1" item="1"/>
          <tpl hier="218" item="0"/>
          <tpl fld="3" item="7"/>
          <tpl fld="7" item="1"/>
        </tpls>
      </n>
      <n v="40.931216216216214" in="1">
        <tpls c="6">
          <tpl fld="0" item="0"/>
          <tpl fld="2" item="5"/>
          <tpl fld="1" item="1"/>
          <tpl hier="218" item="0"/>
          <tpl fld="3" item="7"/>
          <tpl fld="7" item="1"/>
        </tpls>
      </n>
      <n v="6.5" in="1">
        <tpls c="6">
          <tpl fld="0" item="0"/>
          <tpl fld="2" item="3"/>
          <tpl fld="1" item="1"/>
          <tpl hier="218" item="0"/>
          <tpl fld="3" item="7"/>
          <tpl fld="7" item="1"/>
        </tpls>
      </n>
      <n v="629" in="0">
        <tpls c="6">
          <tpl fld="0" item="0"/>
          <tpl fld="2" item="1"/>
          <tpl fld="1" item="0"/>
          <tpl hier="218" item="0"/>
          <tpl fld="3" item="7"/>
          <tpl fld="7" item="1"/>
        </tpls>
      </n>
      <n v="574" in="0">
        <tpls c="6">
          <tpl fld="0" item="0"/>
          <tpl fld="2" item="4"/>
          <tpl fld="1" item="0"/>
          <tpl hier="218" item="0"/>
          <tpl fld="3" item="7"/>
          <tpl fld="7" item="1"/>
        </tpls>
      </n>
      <n v="366" in="0">
        <tpls c="6">
          <tpl fld="0" item="0"/>
          <tpl fld="2" item="2"/>
          <tpl fld="1" item="0"/>
          <tpl hier="218" item="0"/>
          <tpl fld="3" item="7"/>
          <tpl fld="7" item="1"/>
        </tpls>
      </n>
      <n v="12" in="0">
        <tpls c="6">
          <tpl fld="0" item="0"/>
          <tpl fld="2" item="0"/>
          <tpl fld="1" item="0"/>
          <tpl hier="218" item="0"/>
          <tpl fld="3" item="7"/>
          <tpl fld="7" item="3"/>
        </tpls>
      </n>
      <n v="135" in="0">
        <tpls c="6">
          <tpl fld="0" item="0"/>
          <tpl fld="2" item="3"/>
          <tpl fld="1" item="0"/>
          <tpl hier="218" item="0"/>
          <tpl fld="3" item="7"/>
          <tpl fld="7" item="3"/>
        </tpls>
      </n>
      <n v="1.1000000000000001" in="1">
        <tpls c="6">
          <tpl fld="0" item="0"/>
          <tpl fld="2" item="0"/>
          <tpl fld="1" item="1"/>
          <tpl hier="218" item="0"/>
          <tpl fld="3" item="7"/>
          <tpl fld="7" item="3"/>
        </tpls>
      </n>
      <m in="1">
        <tpls c="6">
          <tpl fld="0" item="0"/>
          <tpl fld="2" item="5"/>
          <tpl fld="1" item="1"/>
          <tpl hier="218" item="0"/>
          <tpl fld="3" item="7"/>
          <tpl fld="7" item="3"/>
        </tpls>
      </m>
      <n v="2" in="1">
        <tpls c="6">
          <tpl fld="0" item="0"/>
          <tpl fld="2" item="3"/>
          <tpl fld="1" item="1"/>
          <tpl hier="218" item="0"/>
          <tpl fld="3" item="7"/>
          <tpl fld="7" item="3"/>
        </tpls>
      </n>
      <n v="16" in="0">
        <tpls c="6">
          <tpl fld="0" item="0"/>
          <tpl fld="2" item="1"/>
          <tpl fld="1" item="0"/>
          <tpl hier="218" item="0"/>
          <tpl fld="3" item="7"/>
          <tpl fld="7" item="3"/>
        </tpls>
      </n>
      <n v="138" in="0">
        <tpls c="6">
          <tpl fld="0" item="0"/>
          <tpl fld="2" item="4"/>
          <tpl fld="1" item="0"/>
          <tpl hier="218" item="0"/>
          <tpl fld="3" item="7"/>
          <tpl fld="7" item="3"/>
        </tpls>
      </n>
      <n v="142" in="0">
        <tpls c="6">
          <tpl fld="0" item="0"/>
          <tpl fld="2" item="2"/>
          <tpl fld="1" item="0"/>
          <tpl hier="218" item="0"/>
          <tpl fld="3" item="7"/>
          <tpl fld="7" item="3"/>
        </tpls>
      </n>
      <n v="19" in="0">
        <tpls c="6">
          <tpl fld="0" item="0"/>
          <tpl fld="2" item="0"/>
          <tpl fld="1" item="0"/>
          <tpl hier="218" item="0"/>
          <tpl fld="3" item="1"/>
          <tpl fld="5" item="7"/>
        </tpls>
      </n>
      <n v="242" in="0">
        <tpls c="6">
          <tpl fld="0" item="0"/>
          <tpl fld="2" item="3"/>
          <tpl fld="1" item="0"/>
          <tpl hier="218" item="0"/>
          <tpl fld="3" item="1"/>
          <tpl fld="5" item="7"/>
        </tpls>
      </n>
      <n v="5.4006756756756751" in="1">
        <tpls c="6">
          <tpl fld="0" item="0"/>
          <tpl fld="2" item="0"/>
          <tpl fld="1" item="1"/>
          <tpl hier="218" item="0"/>
          <tpl fld="3" item="1"/>
          <tpl fld="5" item="7"/>
        </tpls>
      </n>
      <n v="3" in="1">
        <tpls c="6">
          <tpl fld="0" item="0"/>
          <tpl fld="2" item="5"/>
          <tpl fld="1" item="1"/>
          <tpl hier="218" item="0"/>
          <tpl fld="3" item="1"/>
          <tpl fld="5" item="7"/>
        </tpls>
      </n>
      <n v="5.3000000000000007" in="1">
        <tpls c="6">
          <tpl fld="0" item="0"/>
          <tpl fld="2" item="3"/>
          <tpl fld="1" item="1"/>
          <tpl hier="218" item="0"/>
          <tpl fld="3" item="1"/>
          <tpl fld="5" item="7"/>
        </tpls>
      </n>
      <n v="9" in="0">
        <tpls c="6">
          <tpl fld="0" item="0"/>
          <tpl fld="2" item="1"/>
          <tpl fld="1" item="0"/>
          <tpl hier="218" item="0"/>
          <tpl fld="3" item="1"/>
          <tpl fld="5" item="7"/>
        </tpls>
      </n>
      <n v="92" in="0">
        <tpls c="6">
          <tpl fld="0" item="0"/>
          <tpl fld="2" item="4"/>
          <tpl fld="1" item="0"/>
          <tpl hier="218" item="0"/>
          <tpl fld="3" item="1"/>
          <tpl fld="5" item="7"/>
        </tpls>
      </n>
      <n v="115" in="0">
        <tpls c="6">
          <tpl fld="0" item="0"/>
          <tpl fld="2" item="2"/>
          <tpl fld="1" item="0"/>
          <tpl hier="218" item="0"/>
          <tpl fld="3" item="1"/>
          <tpl fld="5" item="7"/>
        </tpls>
      </n>
      <n v="8.4" in="1">
        <tpls c="6">
          <tpl fld="0" item="0"/>
          <tpl fld="2" item="4"/>
          <tpl fld="1" item="1"/>
          <tpl hier="218" item="0"/>
          <tpl fld="3" item="7"/>
          <tpl fld="7" item="2"/>
        </tpls>
      </n>
      <n v="116" in="0">
        <tpls c="6">
          <tpl fld="0" item="0"/>
          <tpl fld="2" item="0"/>
          <tpl fld="1" item="0"/>
          <tpl hier="218" item="0"/>
          <tpl fld="3" item="7"/>
          <tpl fld="7" item="2"/>
        </tpls>
      </n>
      <n v="70" in="0">
        <tpls c="6">
          <tpl fld="0" item="0"/>
          <tpl fld="2" item="3"/>
          <tpl fld="1" item="0"/>
          <tpl hier="218" item="0"/>
          <tpl fld="3" item="7"/>
          <tpl fld="7" item="2"/>
        </tpls>
      </n>
      <n v="1.55" in="1">
        <tpls c="6">
          <tpl fld="0" item="0"/>
          <tpl fld="2" item="2"/>
          <tpl fld="1" item="1"/>
          <tpl hier="218" item="0"/>
          <tpl fld="3" item="7"/>
          <tpl fld="7" item="2"/>
        </tpls>
      </n>
      <n v="150" in="0">
        <tpls c="6">
          <tpl fld="0" item="0"/>
          <tpl fld="2" item="5"/>
          <tpl fld="1" item="0"/>
          <tpl hier="218" item="0"/>
          <tpl fld="3" item="7"/>
          <tpl fld="7" item="2"/>
        </tpls>
      </n>
      <n v="48.264324324324328" in="1">
        <tpls c="6">
          <tpl fld="0" item="0"/>
          <tpl fld="2" item="0"/>
          <tpl fld="1" item="1"/>
          <tpl hier="218" item="0"/>
          <tpl fld="3" item="7"/>
          <tpl fld="7" item="2"/>
        </tpls>
      </n>
      <n v="7.7172297297297305" in="1">
        <tpls c="6">
          <tpl fld="0" item="0"/>
          <tpl fld="2" item="5"/>
          <tpl fld="1" item="1"/>
          <tpl hier="218" item="0"/>
          <tpl fld="3" item="7"/>
          <tpl fld="7" item="2"/>
        </tpls>
      </n>
      <m in="1">
        <tpls c="6">
          <tpl fld="0" item="0"/>
          <tpl fld="2" item="3"/>
          <tpl fld="1" item="1"/>
          <tpl hier="218" item="0"/>
          <tpl fld="3" item="7"/>
          <tpl fld="7" item="2"/>
        </tpls>
      </m>
      <n v="94" in="0">
        <tpls c="6">
          <tpl fld="0" item="0"/>
          <tpl fld="2" item="1"/>
          <tpl fld="1" item="0"/>
          <tpl hier="218" item="0"/>
          <tpl fld="3" item="7"/>
          <tpl fld="7" item="2"/>
        </tpls>
      </n>
      <n v="154" in="0">
        <tpls c="6">
          <tpl fld="0" item="0"/>
          <tpl fld="2" item="4"/>
          <tpl fld="1" item="0"/>
          <tpl hier="218" item="0"/>
          <tpl fld="3" item="7"/>
          <tpl fld="7" item="2"/>
        </tpls>
      </n>
      <n v="111" in="0">
        <tpls c="6">
          <tpl fld="0" item="0"/>
          <tpl fld="2" item="2"/>
          <tpl fld="1" item="0"/>
          <tpl hier="218" item="0"/>
          <tpl fld="3" item="7"/>
          <tpl fld="7" item="2"/>
        </tpls>
      </n>
      <n v="17.031621621621621" in="1">
        <tpls c="6">
          <tpl fld="0" item="0"/>
          <tpl fld="2" item="4"/>
          <tpl fld="1" item="1"/>
          <tpl hier="218" item="0"/>
          <tpl fld="3" item="5"/>
          <tpl fld="5" item="4"/>
        </tpls>
      </n>
      <n v="120" in="0">
        <tpls c="6">
          <tpl fld="0" item="0"/>
          <tpl fld="2" item="0"/>
          <tpl fld="1" item="0"/>
          <tpl hier="218" item="0"/>
          <tpl fld="3" item="5"/>
          <tpl fld="5" item="4"/>
        </tpls>
      </n>
      <n v="130" in="0">
        <tpls c="6">
          <tpl fld="0" item="0"/>
          <tpl fld="2" item="3"/>
          <tpl fld="1" item="0"/>
          <tpl hier="218" item="0"/>
          <tpl fld="3" item="5"/>
          <tpl fld="5" item="4"/>
        </tpls>
      </n>
      <m in="1">
        <tpls c="6">
          <tpl fld="0" item="0"/>
          <tpl fld="2" item="2"/>
          <tpl fld="1" item="1"/>
          <tpl hier="218" item="0"/>
          <tpl fld="3" item="5"/>
          <tpl fld="5" item="4"/>
        </tpls>
      </m>
      <n v="322" in="0">
        <tpls c="6">
          <tpl fld="0" item="0"/>
          <tpl fld="2" item="5"/>
          <tpl fld="1" item="0"/>
          <tpl hier="218" item="0"/>
          <tpl fld="3" item="5"/>
          <tpl fld="5" item="4"/>
        </tpls>
      </n>
      <n v="54.383108108108111" in="1">
        <tpls c="6">
          <tpl fld="0" item="0"/>
          <tpl fld="2" item="0"/>
          <tpl fld="1" item="1"/>
          <tpl hier="218" item="0"/>
          <tpl fld="3" item="5"/>
          <tpl fld="5" item="4"/>
        </tpls>
      </n>
      <n v="10.5" in="1">
        <tpls c="6">
          <tpl fld="0" item="0"/>
          <tpl fld="2" item="5"/>
          <tpl fld="1" item="1"/>
          <tpl hier="218" item="0"/>
          <tpl fld="3" item="5"/>
          <tpl fld="5" item="4"/>
        </tpls>
      </n>
      <n v="2.0216216216216214" in="1">
        <tpls c="6">
          <tpl fld="0" item="0"/>
          <tpl fld="2" item="3"/>
          <tpl fld="1" item="1"/>
          <tpl hier="218" item="0"/>
          <tpl fld="3" item="5"/>
          <tpl fld="5" item="4"/>
        </tpls>
      </n>
      <n v="75" in="0">
        <tpls c="6">
          <tpl fld="0" item="0"/>
          <tpl fld="2" item="1"/>
          <tpl fld="1" item="0"/>
          <tpl hier="218" item="0"/>
          <tpl fld="3" item="5"/>
          <tpl fld="5" item="4"/>
        </tpls>
      </n>
      <n v="482" in="0">
        <tpls c="6">
          <tpl fld="0" item="0"/>
          <tpl fld="2" item="4"/>
          <tpl fld="1" item="0"/>
          <tpl hier="218" item="0"/>
          <tpl fld="3" item="5"/>
          <tpl fld="5" item="4"/>
        </tpls>
      </n>
      <n v="31" in="0">
        <tpls c="6">
          <tpl fld="0" item="0"/>
          <tpl fld="2" item="2"/>
          <tpl fld="1" item="0"/>
          <tpl hier="218" item="0"/>
          <tpl fld="3" item="5"/>
          <tpl fld="5" item="4"/>
        </tpls>
      </n>
      <n v="6.75" in="1">
        <tpls c="6">
          <tpl fld="0" item="0"/>
          <tpl fld="2" item="4"/>
          <tpl fld="1" item="1"/>
          <tpl hier="218" item="0"/>
          <tpl fld="3" item="5"/>
          <tpl fld="5" item="5"/>
        </tpls>
      </n>
      <n v="161" in="0">
        <tpls c="6">
          <tpl fld="0" item="0"/>
          <tpl fld="2" item="0"/>
          <tpl fld="1" item="0"/>
          <tpl hier="218" item="0"/>
          <tpl fld="3" item="5"/>
          <tpl fld="5" item="5"/>
        </tpls>
      </n>
      <n v="824" in="0">
        <tpls c="6">
          <tpl fld="0" item="0"/>
          <tpl fld="2" item="3"/>
          <tpl fld="1" item="0"/>
          <tpl hier="218" item="0"/>
          <tpl fld="3" item="5"/>
          <tpl fld="5" item="5"/>
        </tpls>
      </n>
      <n v="6" in="1">
        <tpls c="6">
          <tpl fld="0" item="0"/>
          <tpl fld="2" item="1"/>
          <tpl fld="1" item="1"/>
          <tpl hier="218" item="0"/>
          <tpl fld="3" item="5"/>
          <tpl fld="5" item="5"/>
        </tpls>
      </n>
      <n v="482" in="0">
        <tpls c="6">
          <tpl fld="0" item="0"/>
          <tpl fld="2" item="5"/>
          <tpl fld="1" item="0"/>
          <tpl hier="218" item="0"/>
          <tpl fld="3" item="5"/>
          <tpl fld="5" item="5"/>
        </tpls>
      </n>
      <n v="62.873310810810814" in="1">
        <tpls c="6">
          <tpl fld="0" item="0"/>
          <tpl fld="2" item="0"/>
          <tpl fld="1" item="1"/>
          <tpl hier="218" item="0"/>
          <tpl fld="3" item="5"/>
          <tpl fld="5" item="5"/>
        </tpls>
      </n>
      <n v="4.9472972972972977" in="1">
        <tpls c="6">
          <tpl fld="0" item="0"/>
          <tpl fld="2" item="5"/>
          <tpl fld="1" item="1"/>
          <tpl hier="218" item="0"/>
          <tpl fld="3" item="5"/>
          <tpl fld="5" item="5"/>
        </tpls>
      </n>
      <n v="6.3945945945945946" in="1">
        <tpls c="6">
          <tpl fld="0" item="0"/>
          <tpl fld="2" item="3"/>
          <tpl fld="1" item="1"/>
          <tpl hier="218" item="0"/>
          <tpl fld="3" item="5"/>
          <tpl fld="5" item="5"/>
        </tpls>
      </n>
      <n v="138" in="0">
        <tpls c="6">
          <tpl fld="0" item="0"/>
          <tpl fld="2" item="1"/>
          <tpl fld="1" item="0"/>
          <tpl hier="218" item="0"/>
          <tpl fld="3" item="5"/>
          <tpl fld="5" item="5"/>
        </tpls>
      </n>
      <n v="731" in="0">
        <tpls c="6">
          <tpl fld="0" item="0"/>
          <tpl fld="2" item="4"/>
          <tpl fld="1" item="0"/>
          <tpl hier="218" item="0"/>
          <tpl fld="3" item="5"/>
          <tpl fld="5" item="5"/>
        </tpls>
      </n>
      <n v="2305" in="0">
        <tpls c="6">
          <tpl fld="0" item="0"/>
          <tpl fld="2" item="2"/>
          <tpl fld="1" item="0"/>
          <tpl hier="218" item="0"/>
          <tpl fld="3" item="5"/>
          <tpl fld="5" item="5"/>
        </tpls>
      </n>
      <n v="7.1" in="1">
        <tpls c="6">
          <tpl fld="0" item="0"/>
          <tpl fld="2" item="4"/>
          <tpl fld="1" item="1"/>
          <tpl hier="218" item="0"/>
          <tpl fld="3" item="1"/>
          <tpl fld="5" item="1"/>
        </tpls>
      </n>
      <n v="156" in="0">
        <tpls c="6">
          <tpl fld="0" item="0"/>
          <tpl fld="2" item="0"/>
          <tpl fld="1" item="0"/>
          <tpl hier="218" item="0"/>
          <tpl fld="3" item="1"/>
          <tpl fld="5" item="1"/>
        </tpls>
      </n>
      <n v="177" in="0">
        <tpls c="6">
          <tpl fld="0" item="0"/>
          <tpl fld="2" item="3"/>
          <tpl fld="1" item="0"/>
          <tpl hier="218" item="0"/>
          <tpl fld="3" item="1"/>
          <tpl fld="5" item="1"/>
        </tpls>
      </n>
      <n v="23.520945945945947" in="1">
        <tpls c="6">
          <tpl fld="0" item="0"/>
          <tpl fld="2" item="1"/>
          <tpl fld="1" item="1"/>
          <tpl hier="218" item="0"/>
          <tpl fld="3" item="1"/>
          <tpl fld="5" item="1"/>
        </tpls>
      </n>
      <n v="368" in="0">
        <tpls c="6">
          <tpl fld="0" item="0"/>
          <tpl fld="2" item="5"/>
          <tpl fld="1" item="0"/>
          <tpl hier="218" item="0"/>
          <tpl fld="3" item="1"/>
          <tpl fld="5" item="1"/>
        </tpls>
      </n>
      <n v="45.017027027027027" in="1">
        <tpls c="6">
          <tpl fld="0" item="0"/>
          <tpl fld="2" item="0"/>
          <tpl fld="1" item="1"/>
          <tpl hier="218" item="0"/>
          <tpl fld="3" item="1"/>
          <tpl fld="5" item="1"/>
        </tpls>
      </n>
      <n v="13.087837837837839" in="1">
        <tpls c="6">
          <tpl fld="0" item="0"/>
          <tpl fld="2" item="5"/>
          <tpl fld="1" item="1"/>
          <tpl hier="218" item="0"/>
          <tpl fld="3" item="1"/>
          <tpl fld="5" item="1"/>
        </tpls>
      </n>
      <n v="5.8868243243243246" in="1">
        <tpls c="6">
          <tpl fld="0" item="0"/>
          <tpl fld="2" item="3"/>
          <tpl fld="1" item="1"/>
          <tpl hier="218" item="0"/>
          <tpl fld="3" item="1"/>
          <tpl fld="5" item="1"/>
        </tpls>
      </n>
      <n v="179" in="0">
        <tpls c="6">
          <tpl fld="0" item="0"/>
          <tpl fld="2" item="1"/>
          <tpl fld="1" item="0"/>
          <tpl hier="218" item="0"/>
          <tpl fld="3" item="1"/>
          <tpl fld="5" item="1"/>
        </tpls>
      </n>
      <n v="276" in="0">
        <tpls c="6">
          <tpl fld="0" item="0"/>
          <tpl fld="2" item="4"/>
          <tpl fld="1" item="0"/>
          <tpl hier="218" item="0"/>
          <tpl fld="3" item="1"/>
          <tpl fld="5" item="1"/>
        </tpls>
      </n>
      <n v="116" in="0">
        <tpls c="6">
          <tpl fld="0" item="0"/>
          <tpl fld="2" item="2"/>
          <tpl fld="1" item="0"/>
          <tpl hier="218" item="0"/>
          <tpl fld="3" item="1"/>
          <tpl fld="5" item="1"/>
        </tpls>
      </n>
      <m in="1">
        <tpls c="6">
          <tpl fld="0" item="0"/>
          <tpl fld="2" item="4"/>
          <tpl fld="1" item="1"/>
          <tpl hier="218" item="0"/>
          <tpl fld="3" item="1"/>
          <tpl fld="5" item="2"/>
        </tpls>
      </m>
      <n v="8" in="0">
        <tpls c="6">
          <tpl fld="0" item="0"/>
          <tpl fld="2" item="0"/>
          <tpl fld="1" item="0"/>
          <tpl hier="218" item="0"/>
          <tpl fld="3" item="1"/>
          <tpl fld="5" item="2"/>
        </tpls>
      </n>
      <n v="17" in="0">
        <tpls c="6">
          <tpl fld="0" item="0"/>
          <tpl fld="2" item="3"/>
          <tpl fld="1" item="0"/>
          <tpl hier="218" item="0"/>
          <tpl fld="3" item="1"/>
          <tpl fld="5" item="2"/>
        </tpls>
      </n>
      <n v="31" in="0">
        <tpls c="6">
          <tpl fld="0" item="0"/>
          <tpl fld="2" item="5"/>
          <tpl fld="1" item="0"/>
          <tpl hier="218" item="0"/>
          <tpl fld="3" item="1"/>
          <tpl fld="5" item="2"/>
        </tpls>
      </n>
      <n v="1" in="1">
        <tpls c="6">
          <tpl fld="0" item="0"/>
          <tpl fld="2" item="0"/>
          <tpl fld="1" item="1"/>
          <tpl hier="218" item="0"/>
          <tpl fld="3" item="1"/>
          <tpl fld="5" item="2"/>
        </tpls>
      </n>
      <m in="1">
        <tpls c="6">
          <tpl fld="0" item="0"/>
          <tpl fld="2" item="5"/>
          <tpl fld="1" item="1"/>
          <tpl hier="218" item="0"/>
          <tpl fld="3" item="1"/>
          <tpl fld="5" item="2"/>
        </tpls>
      </m>
      <m in="1">
        <tpls c="6">
          <tpl fld="0" item="0"/>
          <tpl fld="2" item="3"/>
          <tpl fld="1" item="1"/>
          <tpl hier="218" item="0"/>
          <tpl fld="3" item="1"/>
          <tpl fld="5" item="2"/>
        </tpls>
      </m>
      <n v="12" in="0">
        <tpls c="6">
          <tpl fld="0" item="0"/>
          <tpl fld="2" item="1"/>
          <tpl fld="1" item="0"/>
          <tpl hier="218" item="0"/>
          <tpl fld="3" item="1"/>
          <tpl fld="5" item="2"/>
        </tpls>
      </n>
      <n v="76" in="0">
        <tpls c="6">
          <tpl fld="0" item="0"/>
          <tpl fld="2" item="4"/>
          <tpl fld="1" item="0"/>
          <tpl hier="218" item="0"/>
          <tpl fld="3" item="1"/>
          <tpl fld="5" item="2"/>
        </tpls>
      </n>
      <n v="6" in="0">
        <tpls c="6">
          <tpl fld="0" item="0"/>
          <tpl fld="2" item="2"/>
          <tpl fld="1" item="0"/>
          <tpl hier="218" item="0"/>
          <tpl fld="3" item="1"/>
          <tpl fld="5" item="2"/>
        </tpls>
      </n>
      <n v="6.1790540540540544" in="1">
        <tpls c="6">
          <tpl fld="0" item="0"/>
          <tpl fld="2" item="4"/>
          <tpl fld="1" item="1"/>
          <tpl hier="218" item="0"/>
          <tpl fld="3" item="1"/>
          <tpl fld="5" item="8"/>
        </tpls>
      </n>
      <n v="109" in="0">
        <tpls c="6">
          <tpl fld="0" item="0"/>
          <tpl fld="2" item="0"/>
          <tpl fld="1" item="0"/>
          <tpl hier="218" item="0"/>
          <tpl fld="3" item="1"/>
          <tpl fld="5" item="8"/>
        </tpls>
      </n>
      <n v="690" in="0">
        <tpls c="6">
          <tpl fld="0" item="0"/>
          <tpl fld="2" item="3"/>
          <tpl fld="1" item="0"/>
          <tpl hier="218" item="0"/>
          <tpl fld="3" item="1"/>
          <tpl fld="5" item="8"/>
        </tpls>
      </n>
      <n v="274" in="0">
        <tpls c="6">
          <tpl fld="0" item="0"/>
          <tpl fld="2" item="5"/>
          <tpl fld="1" item="0"/>
          <tpl hier="218" item="0"/>
          <tpl fld="3" item="1"/>
          <tpl fld="5" item="8"/>
        </tpls>
      </n>
      <n v="17.027905405405406" in="1">
        <tpls c="6">
          <tpl fld="0" item="0"/>
          <tpl fld="2" item="0"/>
          <tpl fld="1" item="1"/>
          <tpl hier="218" item="0"/>
          <tpl fld="3" item="1"/>
          <tpl fld="5" item="8"/>
        </tpls>
      </n>
      <n v="4.2297297297297298" in="1">
        <tpls c="6">
          <tpl fld="0" item="0"/>
          <tpl fld="2" item="5"/>
          <tpl fld="1" item="1"/>
          <tpl hier="218" item="0"/>
          <tpl fld="3" item="1"/>
          <tpl fld="5" item="8"/>
        </tpls>
      </n>
      <n v="6.5108108108108107" in="1">
        <tpls c="6">
          <tpl fld="0" item="0"/>
          <tpl fld="2" item="3"/>
          <tpl fld="1" item="1"/>
          <tpl hier="218" item="0"/>
          <tpl fld="3" item="1"/>
          <tpl fld="5" item="8"/>
        </tpls>
      </n>
      <n v="73" in="0">
        <tpls c="6">
          <tpl fld="0" item="0"/>
          <tpl fld="2" item="1"/>
          <tpl fld="1" item="0"/>
          <tpl hier="218" item="0"/>
          <tpl fld="3" item="1"/>
          <tpl fld="5" item="8"/>
        </tpls>
      </n>
      <n v="512" in="0">
        <tpls c="6">
          <tpl fld="0" item="0"/>
          <tpl fld="2" item="4"/>
          <tpl fld="1" item="0"/>
          <tpl hier="218" item="0"/>
          <tpl fld="3" item="1"/>
          <tpl fld="5" item="8"/>
        </tpls>
      </n>
      <n v="642" in="0">
        <tpls c="6">
          <tpl fld="0" item="0"/>
          <tpl fld="2" item="2"/>
          <tpl fld="1" item="0"/>
          <tpl hier="218" item="0"/>
          <tpl fld="3" item="1"/>
          <tpl fld="5" item="8"/>
        </tpls>
      </n>
      <n v="0" in="0">
        <tpls c="6">
          <tpl fld="0" item="0"/>
          <tpl fld="2" item="5"/>
          <tpl fld="1" item="0"/>
          <tpl hier="218" item="0"/>
          <tpl fld="3" item="3"/>
          <tpl fld="5" item="0"/>
        </tpls>
      </n>
      <m in="1">
        <tpls c="6">
          <tpl fld="0" item="0"/>
          <tpl fld="2" item="3"/>
          <tpl fld="1" item="1"/>
          <tpl hier="218" item="0"/>
          <tpl fld="3" item="3"/>
          <tpl fld="5" item="0"/>
        </tpls>
      </m>
      <m in="1">
        <tpls c="6">
          <tpl fld="0" item="0"/>
          <tpl fld="2" item="5"/>
          <tpl fld="1" item="1"/>
          <tpl hier="218" item="0"/>
          <tpl fld="3" item="3"/>
          <tpl fld="5" item="0"/>
        </tpls>
      </m>
      <n v="7.3172972972972978" in="1">
        <tpls c="6">
          <tpl fld="0" item="0"/>
          <tpl fld="2" item="2"/>
          <tpl fld="1" item="1"/>
          <tpl hier="218" item="0"/>
          <tpl fld="3" item="3"/>
          <tpl fld="5" item="0"/>
        </tpls>
      </n>
      <m in="1">
        <tpls c="6">
          <tpl fld="0" item="0"/>
          <tpl fld="2" item="1"/>
          <tpl fld="1" item="1"/>
          <tpl hier="218" item="0"/>
          <tpl fld="3" item="3"/>
          <tpl fld="5" item="0"/>
        </tpls>
      </m>
      <n v="6" in="0">
        <tpls c="6">
          <tpl fld="0" item="0"/>
          <tpl fld="2" item="3"/>
          <tpl fld="1" item="0"/>
          <tpl hier="218" item="0"/>
          <tpl fld="3" item="3"/>
          <tpl fld="5" item="0"/>
        </tpls>
      </n>
      <n v="0" in="0">
        <tpls c="6">
          <tpl fld="0" item="0"/>
          <tpl fld="2" item="1"/>
          <tpl fld="1" item="0"/>
          <tpl hier="218" item="0"/>
          <tpl fld="3" item="3"/>
          <tpl fld="5" item="0"/>
        </tpls>
      </n>
      <n v="0" in="0">
        <tpls c="6">
          <tpl fld="0" item="0"/>
          <tpl fld="2" item="4"/>
          <tpl fld="1" item="0"/>
          <tpl hier="218" item="0"/>
          <tpl fld="3" item="3"/>
          <tpl fld="5" item="0"/>
        </tpls>
      </n>
      <n v="548" in="0">
        <tpls c="6">
          <tpl fld="0" item="0"/>
          <tpl fld="2" item="2"/>
          <tpl fld="1" item="0"/>
          <tpl hier="218" item="0"/>
          <tpl fld="3" item="3"/>
          <tpl fld="5" item="0"/>
        </tpls>
      </n>
      <m in="1">
        <tpls c="6">
          <tpl fld="0" item="0"/>
          <tpl fld="2" item="5"/>
          <tpl fld="1" item="1"/>
          <tpl hier="218" item="0"/>
          <tpl fld="3" item="3"/>
          <tpl fld="5" item="8"/>
        </tpls>
      </m>
      <n v="3749" in="0">
        <tpls c="6">
          <tpl fld="0" item="0"/>
          <tpl fld="2" item="2"/>
          <tpl fld="1" item="0"/>
          <tpl hier="218" item="0"/>
          <tpl fld="3" item="3"/>
          <tpl fld="5" item="8"/>
        </tpls>
      </n>
      <m in="1">
        <tpls c="6">
          <tpl fld="0" item="0"/>
          <tpl fld="2" item="1"/>
          <tpl fld="1" item="1"/>
          <tpl hier="218" item="0"/>
          <tpl fld="3" item="3"/>
          <tpl fld="5" item="8"/>
        </tpls>
      </m>
      <m in="1">
        <tpls c="6">
          <tpl fld="0" item="0"/>
          <tpl fld="2" item="3"/>
          <tpl fld="1" item="1"/>
          <tpl hier="218" item="0"/>
          <tpl fld="3" item="3"/>
          <tpl fld="5" item="8"/>
        </tpls>
      </m>
      <n v="1" in="0">
        <tpls c="6">
          <tpl fld="0" item="0"/>
          <tpl fld="2" item="0"/>
          <tpl fld="1" item="0"/>
          <tpl hier="218" item="0"/>
          <tpl fld="3" item="3"/>
          <tpl fld="5" item="8"/>
        </tpls>
      </n>
      <n v="9" in="0">
        <tpls c="6">
          <tpl fld="0" item="0"/>
          <tpl fld="2" item="5"/>
          <tpl fld="1" item="0"/>
          <tpl hier="218" item="0"/>
          <tpl fld="3" item="3"/>
          <tpl fld="5" item="8"/>
        </tpls>
      </n>
      <n v="32" in="0">
        <tpls c="6">
          <tpl fld="0" item="0"/>
          <tpl fld="2" item="3"/>
          <tpl fld="1" item="0"/>
          <tpl hier="218" item="0"/>
          <tpl fld="3" item="3"/>
          <tpl fld="5" item="8"/>
        </tpls>
      </n>
      <n v="21.825675675675676" in="1">
        <tpls c="6">
          <tpl fld="0" item="0"/>
          <tpl fld="2" item="2"/>
          <tpl fld="1" item="1"/>
          <tpl hier="218" item="0"/>
          <tpl fld="3" item="3"/>
          <tpl fld="5" item="5"/>
        </tpls>
      </n>
      <n v="2.5499999999999998" in="1">
        <tpls c="6">
          <tpl fld="0" item="0"/>
          <tpl fld="2" item="2"/>
          <tpl fld="1" item="1"/>
          <tpl hier="218" item="0"/>
          <tpl fld="3" item="1"/>
          <tpl fld="5" item="7"/>
        </tpls>
      </n>
      <n v="1.75" in="1">
        <tpls c="6">
          <tpl fld="0" item="0"/>
          <tpl fld="2" item="2"/>
          <tpl fld="1" item="1"/>
          <tpl hier="218" item="0"/>
          <tpl fld="3" item="7"/>
          <tpl fld="7" item="3"/>
        </tpls>
      </n>
      <n v="523" in="0">
        <tpls c="6">
          <tpl fld="0" item="0"/>
          <tpl fld="2" item="2"/>
          <tpl fld="1" item="0"/>
          <tpl hier="218" item="0"/>
          <tpl fld="3" item="3"/>
          <tpl fld="5" item="7"/>
        </tpls>
      </n>
      <n v="325" in="0">
        <tpls c="6">
          <tpl fld="0" item="0"/>
          <tpl fld="2" item="2"/>
          <tpl fld="1" item="0"/>
          <tpl hier="218" item="0"/>
          <tpl fld="3" item="1"/>
          <tpl fld="5" item="6"/>
        </tpls>
      </n>
      <n v="247" in="0">
        <tpls c="6">
          <tpl fld="0" item="0"/>
          <tpl fld="2" item="2"/>
          <tpl fld="1" item="0"/>
          <tpl hier="218" item="0"/>
          <tpl fld="3" item="1"/>
          <tpl fld="5" item="0"/>
        </tpls>
      </n>
      <n v="1842" in="0">
        <tpls c="6">
          <tpl fld="0" item="0"/>
          <tpl fld="2" item="2"/>
          <tpl fld="1" item="0"/>
          <tpl hier="218" item="0"/>
          <tpl fld="3" item="5"/>
          <tpl fld="5" item="8"/>
        </tpls>
      </n>
      <n v="130" in="0">
        <tpls c="6">
          <tpl fld="0" item="0"/>
          <tpl fld="2" item="2"/>
          <tpl fld="1" item="0"/>
          <tpl hier="218" item="0"/>
          <tpl fld="3" item="5"/>
          <tpl fld="5" item="2"/>
        </tpls>
      </n>
      <n v="2108" in="0">
        <tpls c="6">
          <tpl fld="0" item="0"/>
          <tpl fld="2" item="2"/>
          <tpl fld="1" item="0"/>
          <tpl hier="218" item="0"/>
          <tpl fld="3" item="5"/>
          <tpl fld="5" item="1"/>
        </tpls>
      </n>
      <n v="8" in="0">
        <tpls c="6">
          <tpl fld="0" item="0"/>
          <tpl fld="2" item="2"/>
          <tpl fld="1" item="0"/>
          <tpl hier="218" item="0"/>
          <tpl fld="3" item="7"/>
          <tpl fld="7" item="0"/>
        </tpls>
      </n>
      <n v="196" in="0">
        <tpls c="5">
          <tpl fld="0" item="0"/>
          <tpl fld="2" item="2"/>
          <tpl fld="1" item="0"/>
          <tpl hier="218" item="0"/>
          <tpl fld="3" item="2"/>
        </tpls>
      </n>
      <n v="526" in="0">
        <tpls c="6">
          <tpl fld="0" item="0"/>
          <tpl fld="2" item="2"/>
          <tpl fld="1" item="0"/>
          <tpl hier="218" item="0"/>
          <tpl fld="3" item="3"/>
          <tpl fld="5" item="1"/>
        </tpls>
      </n>
      <n v="727" in="0">
        <tpls c="6">
          <tpl fld="0" item="0"/>
          <tpl fld="2" item="2"/>
          <tpl fld="1" item="0"/>
          <tpl hier="218" item="0"/>
          <tpl fld="3" item="1"/>
          <tpl fld="5" item="5"/>
        </tpls>
      </n>
      <n v="8" in="0">
        <tpls c="6">
          <tpl fld="0" item="0"/>
          <tpl fld="2" item="2"/>
          <tpl fld="1" item="0"/>
          <tpl hier="218" item="0"/>
          <tpl fld="3" item="1"/>
          <tpl fld="5" item="4"/>
        </tpls>
      </n>
      <n v="3674" in="0">
        <tpls c="6">
          <tpl fld="0" item="0"/>
          <tpl fld="2" item="2"/>
          <tpl fld="1" item="0"/>
          <tpl hier="218" item="0"/>
          <tpl fld="3" item="5"/>
          <tpl fld="5" item="3"/>
        </tpls>
      </n>
      <n v="194" in="0">
        <tpls c="6">
          <tpl fld="0" item="0"/>
          <tpl fld="2" item="2"/>
          <tpl fld="1" item="0"/>
          <tpl hier="218" item="0"/>
          <tpl fld="3" item="5"/>
          <tpl fld="5" item="7"/>
        </tpls>
      </n>
      <n v="113" in="0">
        <tpls c="6">
          <tpl fld="0" item="0"/>
          <tpl fld="2" item="2"/>
          <tpl fld="1" item="0"/>
          <tpl hier="218" item="0"/>
          <tpl fld="3" item="7"/>
          <tpl fld="7" item="4"/>
        </tpls>
      </n>
      <n v="118" in="0">
        <tpls c="5">
          <tpl fld="0" item="0"/>
          <tpl fld="2" item="2"/>
          <tpl fld="1" item="0"/>
          <tpl hier="218" item="0"/>
          <tpl fld="3" item="0"/>
        </tpls>
      </n>
      <n v="35540" in="0">
        <tpls c="5">
          <tpl fld="0" item="0"/>
          <tpl fld="2" item="2"/>
          <tpl fld="1" item="0"/>
          <tpl hier="218" item="0"/>
          <tpl fld="4" item="0"/>
        </tpls>
      </n>
      <n v="1" in="1">
        <tpls c="6">
          <tpl fld="0" item="0"/>
          <tpl fld="2" item="1"/>
          <tpl fld="1" item="1"/>
          <tpl hier="218" item="0"/>
          <tpl fld="3" item="1"/>
          <tpl fld="5" item="7"/>
        </tpls>
      </n>
      <n v="1" in="1">
        <tpls c="6">
          <tpl fld="0" item="0"/>
          <tpl fld="2" item="1"/>
          <tpl fld="1" item="1"/>
          <tpl hier="218" item="0"/>
          <tpl fld="3" item="7"/>
          <tpl fld="7" item="3"/>
        </tpls>
      </n>
      <n v="68.205675675675664" in="1">
        <tpls c="6">
          <tpl fld="0" item="0"/>
          <tpl fld="2" item="1"/>
          <tpl fld="1" item="1"/>
          <tpl hier="218" item="0"/>
          <tpl fld="3" item="7"/>
          <tpl fld="7" item="1"/>
        </tpls>
      </n>
      <n v="0" in="0">
        <tpls c="6">
          <tpl fld="0" item="0"/>
          <tpl fld="2" item="1"/>
          <tpl fld="1" item="0"/>
          <tpl hier="218" item="0"/>
          <tpl fld="3" item="3"/>
          <tpl fld="5" item="7"/>
        </tpls>
      </n>
      <n v="30" in="0">
        <tpls c="6">
          <tpl fld="0" item="0"/>
          <tpl fld="2" item="1"/>
          <tpl fld="1" item="0"/>
          <tpl hier="218" item="0"/>
          <tpl fld="3" item="1"/>
          <tpl fld="5" item="6"/>
        </tpls>
      </n>
      <n v="13" in="0">
        <tpls c="6">
          <tpl fld="0" item="0"/>
          <tpl fld="2" item="1"/>
          <tpl fld="1" item="0"/>
          <tpl hier="218" item="0"/>
          <tpl fld="3" item="1"/>
          <tpl fld="5" item="0"/>
        </tpls>
      </n>
      <n v="34" in="0">
        <tpls c="6">
          <tpl fld="0" item="0"/>
          <tpl fld="2" item="1"/>
          <tpl fld="1" item="0"/>
          <tpl hier="218" item="0"/>
          <tpl fld="3" item="5"/>
          <tpl fld="5" item="8"/>
        </tpls>
      </n>
      <n v="8" in="0">
        <tpls c="6">
          <tpl fld="0" item="0"/>
          <tpl fld="2" item="1"/>
          <tpl fld="1" item="0"/>
          <tpl hier="218" item="0"/>
          <tpl fld="3" item="5"/>
          <tpl fld="5" item="2"/>
        </tpls>
      </n>
      <n v="762" in="0">
        <tpls c="6">
          <tpl fld="0" item="0"/>
          <tpl fld="2" item="1"/>
          <tpl fld="1" item="0"/>
          <tpl hier="218" item="0"/>
          <tpl fld="3" item="5"/>
          <tpl fld="5" item="1"/>
        </tpls>
      </n>
      <n v="19" in="0">
        <tpls c="6">
          <tpl fld="0" item="0"/>
          <tpl fld="2" item="1"/>
          <tpl fld="1" item="0"/>
          <tpl hier="218" item="0"/>
          <tpl fld="3" item="7"/>
          <tpl fld="7" item="0"/>
        </tpls>
      </n>
      <n v="1" in="0">
        <tpls c="6">
          <tpl fld="0" item="0"/>
          <tpl fld="2" item="1"/>
          <tpl fld="1" item="0"/>
          <tpl hier="218" item="0"/>
          <tpl fld="3" item="3"/>
          <tpl fld="5" item="1"/>
        </tpls>
      </n>
      <n v="158" in="0">
        <tpls c="6">
          <tpl fld="0" item="0"/>
          <tpl fld="2" item="1"/>
          <tpl fld="1" item="0"/>
          <tpl hier="218" item="0"/>
          <tpl fld="3" item="1"/>
          <tpl fld="5" item="5"/>
        </tpls>
      </n>
      <n v="10" in="0">
        <tpls c="6">
          <tpl fld="0" item="0"/>
          <tpl fld="2" item="1"/>
          <tpl fld="1" item="0"/>
          <tpl hier="218" item="0"/>
          <tpl fld="3" item="1"/>
          <tpl fld="5" item="4"/>
        </tpls>
      </n>
      <n v="103" in="0">
        <tpls c="6">
          <tpl fld="0" item="0"/>
          <tpl fld="2" item="1"/>
          <tpl fld="1" item="0"/>
          <tpl hier="218" item="0"/>
          <tpl fld="3" item="5"/>
          <tpl fld="5" item="3"/>
        </tpls>
      </n>
      <n v="23" in="0">
        <tpls c="6">
          <tpl fld="0" item="0"/>
          <tpl fld="2" item="1"/>
          <tpl fld="1" item="0"/>
          <tpl hier="218" item="0"/>
          <tpl fld="3" item="5"/>
          <tpl fld="5" item="7"/>
        </tpls>
      </n>
      <n v="54" in="0">
        <tpls c="6">
          <tpl fld="0" item="0"/>
          <tpl fld="2" item="1"/>
          <tpl fld="1" item="0"/>
          <tpl hier="218" item="0"/>
          <tpl fld="3" item="7"/>
          <tpl fld="7" item="4"/>
        </tpls>
      </n>
      <n v="107" in="0">
        <tpls c="5">
          <tpl fld="0" item="0"/>
          <tpl fld="2" item="1"/>
          <tpl fld="1" item="0"/>
          <tpl hier="218" item="0"/>
          <tpl fld="3" item="2"/>
        </tpls>
      </n>
      <n v="26" in="0">
        <tpls c="5">
          <tpl fld="0" item="0"/>
          <tpl fld="2" item="1"/>
          <tpl fld="1" item="0"/>
          <tpl hier="218" item="0"/>
          <tpl fld="3" item="0"/>
        </tpls>
      </n>
      <n v="1785" in="0">
        <tpls c="5">
          <tpl fld="0" item="0"/>
          <tpl fld="2" item="1"/>
          <tpl fld="1" item="0"/>
          <tpl hier="218" item="0"/>
          <tpl fld="4" item="0"/>
        </tpls>
      </n>
      <n v="0.55000000000000004" in="1">
        <tpls c="6">
          <tpl fld="0" item="0"/>
          <tpl fld="2" item="2"/>
          <tpl fld="1" item="1"/>
          <tpl hier="218" item="0"/>
          <tpl fld="3" item="4"/>
          <tpl fld="5" item="2"/>
        </tpls>
      </n>
      <n v="1" in="0">
        <tpls c="6">
          <tpl fld="0" item="0"/>
          <tpl fld="2" item="0"/>
          <tpl fld="1" item="0"/>
          <tpl hier="218" item="0"/>
          <tpl fld="3" item="4"/>
          <tpl fld="5" item="2"/>
        </tpls>
      </n>
      <m in="0">
        <tpls c="6">
          <tpl fld="0" item="0"/>
          <tpl fld="2" item="5"/>
          <tpl fld="1" item="0"/>
          <tpl hier="218" item="0"/>
          <tpl fld="3" item="4"/>
          <tpl fld="5" item="2"/>
        </tpls>
      </m>
      <n v="1" in="0">
        <tpls c="6">
          <tpl fld="0" item="0"/>
          <tpl fld="2" item="3"/>
          <tpl fld="1" item="0"/>
          <tpl hier="218" item="0"/>
          <tpl fld="3" item="4"/>
          <tpl fld="5" item="2"/>
        </tpls>
      </n>
      <m in="1">
        <tpls c="6">
          <tpl fld="0" item="0"/>
          <tpl fld="2" item="1"/>
          <tpl fld="1" item="1"/>
          <tpl hier="218" item="0"/>
          <tpl fld="3" item="4"/>
          <tpl fld="5" item="2"/>
        </tpls>
      </m>
      <m in="1">
        <tpls c="6">
          <tpl fld="0" item="0"/>
          <tpl fld="2" item="4"/>
          <tpl fld="1" item="1"/>
          <tpl hier="218" item="0"/>
          <tpl fld="3" item="4"/>
          <tpl fld="5" item="2"/>
        </tpls>
      </m>
      <m in="1">
        <tpls c="6">
          <tpl fld="0" item="0"/>
          <tpl fld="2" item="4"/>
          <tpl fld="1" item="1"/>
          <tpl hier="218" item="0"/>
          <tpl fld="3" item="4"/>
          <tpl fld="5" item="3"/>
        </tpls>
      </m>
      <n v="26.352027027027027" in="1">
        <tpls c="6">
          <tpl fld="0" item="0"/>
          <tpl fld="2" item="2"/>
          <tpl fld="1" item="1"/>
          <tpl hier="218" item="0"/>
          <tpl fld="3" item="4"/>
          <tpl fld="5" item="3"/>
        </tpls>
      </n>
      <n v="1" in="0">
        <tpls c="6">
          <tpl fld="0" item="0"/>
          <tpl fld="2" item="0"/>
          <tpl fld="1" item="0"/>
          <tpl hier="218" item="0"/>
          <tpl fld="3" item="4"/>
          <tpl fld="5" item="3"/>
        </tpls>
      </n>
      <n v="0" in="0">
        <tpls c="6">
          <tpl fld="0" item="0"/>
          <tpl fld="2" item="5"/>
          <tpl fld="1" item="0"/>
          <tpl hier="218" item="0"/>
          <tpl fld="3" item="4"/>
          <tpl fld="5" item="3"/>
        </tpls>
      </n>
      <n v="12" in="0">
        <tpls c="6">
          <tpl fld="0" item="0"/>
          <tpl fld="2" item="3"/>
          <tpl fld="1" item="0"/>
          <tpl hier="218" item="0"/>
          <tpl fld="3" item="4"/>
          <tpl fld="5" item="3"/>
        </tpls>
      </n>
      <m in="1">
        <tpls c="6">
          <tpl fld="0" item="0"/>
          <tpl fld="2" item="1"/>
          <tpl fld="1" item="1"/>
          <tpl hier="218" item="0"/>
          <tpl fld="3" item="4"/>
          <tpl fld="5" item="3"/>
        </tpls>
      </m>
      <n v="3" in="0">
        <tpls c="6">
          <tpl fld="0" item="0"/>
          <tpl fld="2" item="3"/>
          <tpl fld="1" item="0"/>
          <tpl hier="218" item="0"/>
          <tpl fld="3" item="4"/>
          <tpl fld="5" item="8"/>
        </tpls>
      </n>
      <n v="0" in="0">
        <tpls c="6">
          <tpl fld="0" item="0"/>
          <tpl fld="2" item="3"/>
          <tpl fld="1" item="0"/>
          <tpl hier="218" item="0"/>
          <tpl fld="3" item="4"/>
          <tpl fld="5" item="7"/>
        </tpls>
      </n>
      <n v="0.7" in="1">
        <tpls c="6">
          <tpl fld="0" item="0"/>
          <tpl fld="2" item="3"/>
          <tpl fld="1" item="1"/>
          <tpl hier="218" item="0"/>
          <tpl fld="3" item="3"/>
          <tpl fld="5" item="7"/>
        </tpls>
      </n>
      <n v="3" in="1">
        <tpls c="6">
          <tpl fld="0" item="0"/>
          <tpl fld="2" item="3"/>
          <tpl fld="1" item="1"/>
          <tpl hier="218" item="0"/>
          <tpl fld="3" item="1"/>
          <tpl fld="5" item="6"/>
        </tpls>
      </n>
      <n v="1" in="1">
        <tpls c="6">
          <tpl fld="0" item="0"/>
          <tpl fld="2" item="3"/>
          <tpl fld="1" item="1"/>
          <tpl hier="218" item="0"/>
          <tpl fld="3" item="1"/>
          <tpl fld="5" item="0"/>
        </tpls>
      </n>
      <n v="0.75" in="1">
        <tpls c="6">
          <tpl fld="0" item="0"/>
          <tpl fld="2" item="3"/>
          <tpl fld="1" item="1"/>
          <tpl hier="218" item="0"/>
          <tpl fld="3" item="5"/>
          <tpl fld="5" item="8"/>
        </tpls>
      </n>
      <m in="1">
        <tpls c="6">
          <tpl fld="0" item="0"/>
          <tpl fld="2" item="3"/>
          <tpl fld="1" item="1"/>
          <tpl hier="218" item="0"/>
          <tpl fld="3" item="5"/>
          <tpl fld="5" item="2"/>
        </tpls>
      </m>
      <n v="10.379054054054054" in="1">
        <tpls c="6">
          <tpl fld="0" item="0"/>
          <tpl fld="2" item="3"/>
          <tpl fld="1" item="1"/>
          <tpl hier="218" item="0"/>
          <tpl fld="3" item="5"/>
          <tpl fld="5" item="1"/>
        </tpls>
      </n>
      <m in="1">
        <tpls c="6">
          <tpl fld="0" item="0"/>
          <tpl fld="2" item="3"/>
          <tpl fld="1" item="1"/>
          <tpl hier="218" item="0"/>
          <tpl fld="3" item="7"/>
          <tpl fld="7" item="0"/>
        </tpls>
      </m>
      <n v="5.333783783783784" in="1">
        <tpls c="5">
          <tpl fld="0" item="0"/>
          <tpl fld="2" item="3"/>
          <tpl fld="1" item="1"/>
          <tpl hier="218" item="0"/>
          <tpl fld="3" item="0"/>
        </tpls>
      </n>
      <n v="1.9560810810810811" in="1">
        <tpls c="6">
          <tpl fld="0" item="0"/>
          <tpl fld="2" item="3"/>
          <tpl fld="1" item="1"/>
          <tpl hier="218" item="0"/>
          <tpl fld="3" item="5"/>
          <tpl fld="5" item="7"/>
        </tpls>
      </n>
      <n v="8486" in="0">
        <tpls c="5">
          <tpl fld="0" item="0"/>
          <tpl fld="2" item="3"/>
          <tpl fld="1" item="0"/>
          <tpl hier="218" item="0"/>
          <tpl fld="4" item="0"/>
        </tpls>
      </n>
      <n v="89.957770270270274" in="1">
        <tpls c="5">
          <tpl fld="0" item="0"/>
          <tpl fld="2" item="3"/>
          <tpl fld="1" item="1"/>
          <tpl hier="218" item="0"/>
          <tpl fld="4" item="0"/>
        </tpls>
      </n>
      <n v="1.05" in="1">
        <tpls c="6">
          <tpl fld="0" item="0"/>
          <tpl fld="2" item="1"/>
          <tpl fld="1" item="1"/>
          <tpl hier="218" item="0"/>
          <tpl fld="3" item="5"/>
          <tpl fld="5" item="0"/>
        </tpls>
      </n>
      <n v="24.662837837837838" in="1">
        <tpls c="6">
          <tpl fld="0" item="0"/>
          <tpl fld="2" item="2"/>
          <tpl fld="1" item="1"/>
          <tpl hier="218" item="0"/>
          <tpl fld="3" item="5"/>
          <tpl fld="5" item="0"/>
        </tpls>
      </n>
      <n v="163" in="0">
        <tpls c="6">
          <tpl fld="0" item="0"/>
          <tpl fld="2" item="5"/>
          <tpl fld="1" item="0"/>
          <tpl hier="218" item="0"/>
          <tpl fld="3" item="5"/>
          <tpl fld="5" item="0"/>
        </tpls>
      </n>
      <n v="6.4" in="1">
        <tpls c="6">
          <tpl fld="0" item="0"/>
          <tpl fld="2" item="4"/>
          <tpl fld="1" item="1"/>
          <tpl hier="218" item="0"/>
          <tpl fld="3" item="5"/>
          <tpl fld="5" item="0"/>
        </tpls>
      </n>
      <n v="55" in="0">
        <tpls c="6">
          <tpl fld="0" item="0"/>
          <tpl fld="2" item="0"/>
          <tpl fld="1" item="0"/>
          <tpl hier="218" item="0"/>
          <tpl fld="3" item="5"/>
          <tpl fld="5" item="0"/>
        </tpls>
      </n>
      <n v="594" in="0">
        <tpls c="6">
          <tpl fld="0" item="0"/>
          <tpl fld="2" item="3"/>
          <tpl fld="1" item="0"/>
          <tpl hier="218" item="0"/>
          <tpl fld="3" item="5"/>
          <tpl fld="5" item="0"/>
        </tpls>
      </n>
      <n v="29.159662162162164" in="1">
        <tpls c="6">
          <tpl fld="0" item="0"/>
          <tpl fld="2" item="0"/>
          <tpl fld="1" item="1"/>
          <tpl hier="218" item="0"/>
          <tpl fld="3" item="5"/>
          <tpl fld="5" item="0"/>
        </tpls>
      </n>
      <n v="4.05" in="1">
        <tpls c="6">
          <tpl fld="0" item="0"/>
          <tpl fld="2" item="5"/>
          <tpl fld="1" item="1"/>
          <tpl hier="218" item="0"/>
          <tpl fld="3" item="5"/>
          <tpl fld="5" item="0"/>
        </tpls>
      </n>
      <n v="5.75" in="1">
        <tpls c="6">
          <tpl fld="0" item="0"/>
          <tpl fld="2" item="3"/>
          <tpl fld="1" item="1"/>
          <tpl hier="218" item="0"/>
          <tpl fld="3" item="5"/>
          <tpl fld="5" item="0"/>
        </tpls>
      </n>
      <n v="30" in="0">
        <tpls c="6">
          <tpl fld="0" item="0"/>
          <tpl fld="2" item="1"/>
          <tpl fld="1" item="0"/>
          <tpl hier="218" item="0"/>
          <tpl fld="3" item="5"/>
          <tpl fld="5" item="0"/>
        </tpls>
      </n>
      <n v="459" in="0">
        <tpls c="6">
          <tpl fld="0" item="0"/>
          <tpl fld="2" item="4"/>
          <tpl fld="1" item="0"/>
          <tpl hier="218" item="0"/>
          <tpl fld="3" item="5"/>
          <tpl fld="5" item="0"/>
        </tpls>
      </n>
      <n v="1977" in="0">
        <tpls c="6">
          <tpl fld="0" item="0"/>
          <tpl fld="2" item="2"/>
          <tpl fld="1" item="0"/>
          <tpl hier="218" item="0"/>
          <tpl fld="3" item="5"/>
          <tpl fld="5" item="0"/>
        </tpls>
      </n>
      <m in="1">
        <tpls c="6">
          <tpl fld="0" item="0"/>
          <tpl fld="2" item="1"/>
          <tpl fld="1" item="1"/>
          <tpl hier="218" item="0"/>
          <tpl fld="3" item="5"/>
          <tpl fld="5" item="6"/>
        </tpls>
      </m>
      <n v="5.55" in="1">
        <tpls c="6">
          <tpl fld="0" item="0"/>
          <tpl fld="2" item="2"/>
          <tpl fld="1" item="1"/>
          <tpl hier="218" item="0"/>
          <tpl fld="3" item="5"/>
          <tpl fld="5" item="6"/>
        </tpls>
      </n>
      <n v="63" in="0">
        <tpls c="6">
          <tpl fld="0" item="0"/>
          <tpl fld="2" item="5"/>
          <tpl fld="1" item="0"/>
          <tpl hier="218" item="0"/>
          <tpl fld="3" item="5"/>
          <tpl fld="5" item="6"/>
        </tpls>
      </n>
      <n v="1.6993243243243243" in="1">
        <tpls c="6">
          <tpl fld="0" item="0"/>
          <tpl fld="2" item="4"/>
          <tpl fld="1" item="1"/>
          <tpl hier="218" item="0"/>
          <tpl fld="3" item="5"/>
          <tpl fld="5" item="6"/>
        </tpls>
      </n>
      <n v="6" in="0">
        <tpls c="6">
          <tpl fld="0" item="0"/>
          <tpl fld="2" item="0"/>
          <tpl fld="1" item="0"/>
          <tpl hier="218" item="0"/>
          <tpl fld="3" item="5"/>
          <tpl fld="5" item="6"/>
        </tpls>
      </n>
      <n v="110" in="0">
        <tpls c="6">
          <tpl fld="0" item="0"/>
          <tpl fld="2" item="3"/>
          <tpl fld="1" item="0"/>
          <tpl hier="218" item="0"/>
          <tpl fld="3" item="5"/>
          <tpl fld="5" item="6"/>
        </tpls>
      </n>
      <n v="0.55000000000000004" in="1">
        <tpls c="6">
          <tpl fld="0" item="0"/>
          <tpl fld="2" item="0"/>
          <tpl fld="1" item="1"/>
          <tpl hier="218" item="0"/>
          <tpl fld="3" item="5"/>
          <tpl fld="5" item="6"/>
        </tpls>
      </n>
      <n v="1.75" in="1">
        <tpls c="6">
          <tpl fld="0" item="0"/>
          <tpl fld="2" item="5"/>
          <tpl fld="1" item="1"/>
          <tpl hier="218" item="0"/>
          <tpl fld="3" item="5"/>
          <tpl fld="5" item="6"/>
        </tpls>
      </n>
      <m in="1">
        <tpls c="6">
          <tpl fld="0" item="0"/>
          <tpl fld="2" item="3"/>
          <tpl fld="1" item="1"/>
          <tpl hier="218" item="0"/>
          <tpl fld="3" item="5"/>
          <tpl fld="5" item="6"/>
        </tpls>
      </m>
      <n v="10" in="0">
        <tpls c="6">
          <tpl fld="0" item="0"/>
          <tpl fld="2" item="1"/>
          <tpl fld="1" item="0"/>
          <tpl hier="218" item="0"/>
          <tpl fld="3" item="5"/>
          <tpl fld="5" item="6"/>
        </tpls>
      </n>
      <n v="180" in="0">
        <tpls c="6">
          <tpl fld="0" item="0"/>
          <tpl fld="2" item="4"/>
          <tpl fld="1" item="0"/>
          <tpl hier="218" item="0"/>
          <tpl fld="3" item="5"/>
          <tpl fld="5" item="6"/>
        </tpls>
      </n>
      <n v="341" in="0">
        <tpls c="6">
          <tpl fld="0" item="0"/>
          <tpl fld="2" item="2"/>
          <tpl fld="1" item="0"/>
          <tpl hier="218" item="0"/>
          <tpl fld="3" item="5"/>
          <tpl fld="5" item="6"/>
        </tpls>
      </n>
      <m in="1">
        <tpls c="6">
          <tpl fld="0" item="0"/>
          <tpl fld="2" item="4"/>
          <tpl fld="1" item="1"/>
          <tpl hier="218" item="0"/>
          <tpl fld="3" item="4"/>
          <tpl fld="5" item="4"/>
        </tpls>
      </m>
      <n v="1" in="0">
        <tpls c="6">
          <tpl fld="0" item="0"/>
          <tpl fld="2" item="1"/>
          <tpl fld="1" item="0"/>
          <tpl hier="218" item="0"/>
          <tpl fld="3" item="4"/>
          <tpl fld="5" item="4"/>
        </tpls>
      </n>
      <n v="0" in="0">
        <tpls c="6">
          <tpl fld="0" item="0"/>
          <tpl fld="2" item="4"/>
          <tpl fld="1" item="0"/>
          <tpl hier="218" item="0"/>
          <tpl fld="3" item="4"/>
          <tpl fld="5" item="4"/>
        </tpls>
      </n>
      <m in="1">
        <tpls c="6">
          <tpl fld="0" item="0"/>
          <tpl fld="2" item="2"/>
          <tpl fld="1" item="1"/>
          <tpl hier="218" item="0"/>
          <tpl fld="3" item="4"/>
          <tpl fld="5" item="4"/>
        </tpls>
      </m>
      <n v="0.85000000000000009" in="1">
        <tpls c="6">
          <tpl fld="0" item="0"/>
          <tpl fld="2" item="0"/>
          <tpl fld="1" item="1"/>
          <tpl hier="218" item="0"/>
          <tpl fld="3" item="4"/>
          <tpl fld="5" item="4"/>
        </tpls>
      </n>
      <m in="1">
        <tpls c="6">
          <tpl fld="0" item="0"/>
          <tpl fld="2" item="5"/>
          <tpl fld="1" item="1"/>
          <tpl hier="218" item="0"/>
          <tpl fld="3" item="4"/>
          <tpl fld="5" item="4"/>
        </tpls>
      </m>
      <m in="0">
        <tpls c="6">
          <tpl fld="0" item="0"/>
          <tpl fld="2" item="2"/>
          <tpl fld="1" item="0"/>
          <tpl hier="218" item="0"/>
          <tpl fld="3" item="4"/>
          <tpl fld="5" item="4"/>
        </tpls>
      </m>
      <m in="0">
        <tpls c="6">
          <tpl fld="0" item="0"/>
          <tpl fld="2" item="3"/>
          <tpl fld="1" item="0"/>
          <tpl hier="218" item="0"/>
          <tpl fld="3" item="4"/>
          <tpl fld="5" item="4"/>
        </tpls>
      </m>
      <m in="1">
        <tpls c="6">
          <tpl fld="0" item="0"/>
          <tpl fld="2" item="4"/>
          <tpl fld="1" item="1"/>
          <tpl hier="218" item="0"/>
          <tpl fld="3" item="4"/>
          <tpl fld="5" item="5"/>
        </tpls>
      </m>
      <m in="1">
        <tpls c="6">
          <tpl fld="0" item="0"/>
          <tpl fld="2" item="5"/>
          <tpl fld="1" item="1"/>
          <tpl hier="218" item="0"/>
          <tpl fld="3" item="4"/>
          <tpl fld="5" item="5"/>
        </tpls>
      </m>
      <n v="3" in="0">
        <tpls c="6">
          <tpl fld="0" item="0"/>
          <tpl fld="2" item="1"/>
          <tpl fld="1" item="0"/>
          <tpl hier="218" item="0"/>
          <tpl fld="3" item="4"/>
          <tpl fld="5" item="5"/>
        </tpls>
      </n>
      <n v="2" in="0">
        <tpls c="6">
          <tpl fld="0" item="0"/>
          <tpl fld="2" item="4"/>
          <tpl fld="1" item="0"/>
          <tpl hier="218" item="0"/>
          <tpl fld="3" item="4"/>
          <tpl fld="5" item="5"/>
        </tpls>
      </n>
      <n v="1396" in="0">
        <tpls c="6">
          <tpl fld="0" item="0"/>
          <tpl fld="2" item="2"/>
          <tpl fld="1" item="0"/>
          <tpl hier="218" item="0"/>
          <tpl fld="3" item="4"/>
          <tpl fld="5" item="5"/>
        </tpls>
      </n>
      <n v="6.8834459459459456" in="1">
        <tpls c="6">
          <tpl fld="0" item="0"/>
          <tpl fld="2" item="0"/>
          <tpl fld="1" item="1"/>
          <tpl hier="218" item="0"/>
          <tpl fld="3" item="4"/>
          <tpl fld="5" item="5"/>
        </tpls>
      </n>
      <m in="1">
        <tpls c="6">
          <tpl fld="0" item="0"/>
          <tpl fld="2" item="3"/>
          <tpl fld="1" item="1"/>
          <tpl hier="218" item="0"/>
          <tpl fld="3" item="4"/>
          <tpl fld="5" item="5"/>
        </tpls>
      </m>
      <m in="1">
        <tpls c="6">
          <tpl fld="0" item="0"/>
          <tpl fld="2" item="4"/>
          <tpl fld="1" item="1"/>
          <tpl hier="218" item="0"/>
          <tpl fld="3" item="3"/>
          <tpl fld="5" item="4"/>
        </tpls>
      </m>
      <m in="1">
        <tpls c="6">
          <tpl fld="0" item="0"/>
          <tpl fld="2" item="1"/>
          <tpl fld="1" item="1"/>
          <tpl hier="218" item="0"/>
          <tpl fld="3" item="3"/>
          <tpl fld="5" item="4"/>
        </tpls>
      </m>
      <m in="1">
        <tpls c="6">
          <tpl fld="0" item="0"/>
          <tpl fld="2" item="2"/>
          <tpl fld="1" item="1"/>
          <tpl hier="218" item="0"/>
          <tpl fld="3" item="3"/>
          <tpl fld="5" item="4"/>
        </tpls>
      </m>
      <n v="0" in="0">
        <tpls c="6">
          <tpl fld="0" item="0"/>
          <tpl fld="2" item="5"/>
          <tpl fld="1" item="0"/>
          <tpl hier="218" item="0"/>
          <tpl fld="3" item="3"/>
          <tpl fld="5" item="4"/>
        </tpls>
      </n>
      <n v="1" in="0">
        <tpls c="6">
          <tpl fld="0" item="0"/>
          <tpl fld="2" item="0"/>
          <tpl fld="1" item="0"/>
          <tpl hier="218" item="0"/>
          <tpl fld="3" item="3"/>
          <tpl fld="5" item="4"/>
        </tpls>
      </n>
      <n v="1" in="0">
        <tpls c="6">
          <tpl fld="0" item="0"/>
          <tpl fld="2" item="3"/>
          <tpl fld="1" item="0"/>
          <tpl hier="218" item="0"/>
          <tpl fld="3" item="3"/>
          <tpl fld="5" item="4"/>
        </tpls>
      </n>
      <m in="1">
        <tpls c="6">
          <tpl fld="0" item="0"/>
          <tpl fld="2" item="0"/>
          <tpl fld="1" item="1"/>
          <tpl hier="218" item="0"/>
          <tpl fld="3" item="3"/>
          <tpl fld="5" item="4"/>
        </tpls>
      </m>
      <m in="1">
        <tpls c="6">
          <tpl fld="0" item="0"/>
          <tpl fld="2" item="5"/>
          <tpl fld="1" item="1"/>
          <tpl hier="218" item="0"/>
          <tpl fld="3" item="3"/>
          <tpl fld="5" item="4"/>
        </tpls>
      </m>
      <m in="1">
        <tpls c="6">
          <tpl fld="0" item="0"/>
          <tpl fld="2" item="3"/>
          <tpl fld="1" item="1"/>
          <tpl hier="218" item="0"/>
          <tpl fld="3" item="3"/>
          <tpl fld="5" item="4"/>
        </tpls>
      </m>
      <n v="0" in="0">
        <tpls c="6">
          <tpl fld="0" item="0"/>
          <tpl fld="2" item="1"/>
          <tpl fld="1" item="0"/>
          <tpl hier="218" item="0"/>
          <tpl fld="3" item="3"/>
          <tpl fld="5" item="4"/>
        </tpls>
      </n>
      <n v="0" in="0">
        <tpls c="6">
          <tpl fld="0" item="0"/>
          <tpl fld="2" item="4"/>
          <tpl fld="1" item="0"/>
          <tpl hier="218" item="0"/>
          <tpl fld="3" item="3"/>
          <tpl fld="5" item="4"/>
        </tpls>
      </n>
      <m in="0">
        <tpls c="6">
          <tpl fld="0" item="0"/>
          <tpl fld="2" item="2"/>
          <tpl fld="1" item="0"/>
          <tpl hier="218" item="0"/>
          <tpl fld="3" item="3"/>
          <tpl fld="5" item="4"/>
        </tpls>
      </m>
      <m in="1">
        <tpls c="6">
          <tpl fld="0" item="0"/>
          <tpl fld="2" item="0"/>
          <tpl fld="1" item="1"/>
          <tpl hier="218" item="0"/>
          <tpl fld="3" item="4"/>
          <tpl fld="5" item="2"/>
        </tpls>
      </m>
      <m in="1">
        <tpls c="6">
          <tpl fld="0" item="0"/>
          <tpl fld="2" item="3"/>
          <tpl fld="1" item="1"/>
          <tpl hier="218" item="0"/>
          <tpl fld="3" item="4"/>
          <tpl fld="5" item="2"/>
        </tpls>
      </m>
      <n v="0" in="0">
        <tpls c="6">
          <tpl fld="0" item="0"/>
          <tpl fld="2" item="4"/>
          <tpl fld="1" item="0"/>
          <tpl hier="218" item="0"/>
          <tpl fld="3" item="4"/>
          <tpl fld="5" item="8"/>
        </tpls>
      </n>
      <m in="1">
        <tpls c="6">
          <tpl fld="0" item="0"/>
          <tpl fld="2" item="4"/>
          <tpl fld="1" item="1"/>
          <tpl hier="218" item="0"/>
          <tpl fld="3" item="3"/>
          <tpl fld="5" item="0"/>
        </tpls>
      </m>
      <n v="3.1" in="1">
        <tpls c="6">
          <tpl fld="0" item="0"/>
          <tpl fld="2" item="4"/>
          <tpl fld="1" item="1"/>
          <tpl hier="218" item="0"/>
          <tpl fld="3" item="1"/>
          <tpl fld="5" item="7"/>
        </tpls>
      </n>
      <n v="2.75" in="1">
        <tpls c="6">
          <tpl fld="0" item="0"/>
          <tpl fld="2" item="4"/>
          <tpl fld="1" item="1"/>
          <tpl hier="218" item="0"/>
          <tpl fld="3" item="7"/>
          <tpl fld="7" item="3"/>
        </tpls>
      </n>
      <n v="402" in="0">
        <tpls c="5">
          <tpl fld="0" item="0"/>
          <tpl fld="2" item="4"/>
          <tpl fld="1" item="0"/>
          <tpl hier="218" item="0"/>
          <tpl fld="3" item="2"/>
        </tpls>
      </n>
      <n v="3" in="0">
        <tpls c="6">
          <tpl fld="0" item="0"/>
          <tpl fld="2" item="4"/>
          <tpl fld="1" item="0"/>
          <tpl hier="218" item="0"/>
          <tpl fld="3" item="3"/>
          <tpl fld="5" item="1"/>
        </tpls>
      </n>
      <n v="818" in="0">
        <tpls c="6">
          <tpl fld="0" item="0"/>
          <tpl fld="2" item="4"/>
          <tpl fld="1" item="0"/>
          <tpl hier="218" item="0"/>
          <tpl fld="3" item="1"/>
          <tpl fld="5" item="5"/>
        </tpls>
      </n>
      <n v="104" in="0">
        <tpls c="6">
          <tpl fld="0" item="0"/>
          <tpl fld="2" item="4"/>
          <tpl fld="1" item="0"/>
          <tpl hier="218" item="0"/>
          <tpl fld="3" item="1"/>
          <tpl fld="5" item="4"/>
        </tpls>
      </n>
      <n v="1260" in="0">
        <tpls c="6">
          <tpl fld="0" item="0"/>
          <tpl fld="2" item="4"/>
          <tpl fld="1" item="0"/>
          <tpl hier="218" item="0"/>
          <tpl fld="3" item="5"/>
          <tpl fld="5" item="3"/>
        </tpls>
      </n>
      <n v="198" in="0">
        <tpls c="6">
          <tpl fld="0" item="0"/>
          <tpl fld="2" item="4"/>
          <tpl fld="1" item="0"/>
          <tpl hier="218" item="0"/>
          <tpl fld="3" item="5"/>
          <tpl fld="5" item="7"/>
        </tpls>
      </n>
      <n v="186" in="0">
        <tpls c="6">
          <tpl fld="0" item="0"/>
          <tpl fld="2" item="4"/>
          <tpl fld="1" item="0"/>
          <tpl hier="218" item="0"/>
          <tpl fld="3" item="7"/>
          <tpl fld="7" item="4"/>
        </tpls>
      </n>
      <n v="21.35" in="1">
        <tpls c="6">
          <tpl fld="0" item="0"/>
          <tpl fld="2" item="4"/>
          <tpl fld="1" item="1"/>
          <tpl hier="218" item="0"/>
          <tpl fld="3" item="7"/>
          <tpl fld="7" item="1"/>
        </tpls>
      </n>
      <m in="1">
        <tpls c="6">
          <tpl fld="0" item="0"/>
          <tpl fld="2" item="4"/>
          <tpl fld="1" item="1"/>
          <tpl hier="218" item="0"/>
          <tpl fld="3" item="4"/>
          <tpl fld="5" item="8"/>
        </tpls>
      </m>
      <n v="217" in="0">
        <tpls c="6">
          <tpl fld="0" item="0"/>
          <tpl fld="2" item="4"/>
          <tpl fld="1" item="0"/>
          <tpl hier="218" item="0"/>
          <tpl fld="3" item="1"/>
          <tpl fld="5" item="6"/>
        </tpls>
      </n>
      <n v="160" in="0">
        <tpls c="6">
          <tpl fld="0" item="0"/>
          <tpl fld="2" item="4"/>
          <tpl fld="1" item="0"/>
          <tpl hier="218" item="0"/>
          <tpl fld="3" item="1"/>
          <tpl fld="5" item="0"/>
        </tpls>
      </n>
      <n v="239" in="0">
        <tpls c="6">
          <tpl fld="0" item="0"/>
          <tpl fld="2" item="4"/>
          <tpl fld="1" item="0"/>
          <tpl hier="218" item="0"/>
          <tpl fld="3" item="5"/>
          <tpl fld="5" item="8"/>
        </tpls>
      </n>
      <n v="33" in="0">
        <tpls c="6">
          <tpl fld="0" item="0"/>
          <tpl fld="2" item="4"/>
          <tpl fld="1" item="0"/>
          <tpl hier="218" item="0"/>
          <tpl fld="3" item="5"/>
          <tpl fld="5" item="2"/>
        </tpls>
      </n>
      <n v="1259" in="0">
        <tpls c="6">
          <tpl fld="0" item="0"/>
          <tpl fld="2" item="4"/>
          <tpl fld="1" item="0"/>
          <tpl hier="218" item="0"/>
          <tpl fld="3" item="5"/>
          <tpl fld="5" item="1"/>
        </tpls>
      </n>
      <n v="4" in="0">
        <tpls c="6">
          <tpl fld="0" item="0"/>
          <tpl fld="2" item="4"/>
          <tpl fld="1" item="0"/>
          <tpl hier="218" item="0"/>
          <tpl fld="3" item="7"/>
          <tpl fld="7" item="0"/>
        </tpls>
      </n>
      <n v="21" in="0">
        <tpls c="5">
          <tpl fld="0" item="0"/>
          <tpl fld="2" item="4"/>
          <tpl fld="1" item="0"/>
          <tpl hier="218" item="0"/>
          <tpl fld="3" item="0"/>
        </tpls>
      </n>
      <n v="8170" in="0">
        <tpls c="5">
          <tpl fld="0" item="0"/>
          <tpl fld="2" item="4"/>
          <tpl fld="1" item="0"/>
          <tpl hier="218" item="0"/>
          <tpl fld="4" item="0"/>
        </tpls>
      </n>
      <n v="0" in="0">
        <tpls c="6">
          <tpl fld="0" item="0"/>
          <tpl fld="2" item="3"/>
          <tpl fld="1" item="0"/>
          <tpl hier="218" item="0"/>
          <tpl fld="3" item="4"/>
          <tpl fld="5" item="6"/>
        </tpls>
      </n>
      <m in="1">
        <tpls c="6">
          <tpl fld="0" item="0"/>
          <tpl fld="2" item="1"/>
          <tpl fld="1" item="1"/>
          <tpl hier="218" item="0"/>
          <tpl fld="3" item="4"/>
          <tpl fld="5" item="6"/>
        </tpls>
      </m>
      <n v="1.45" in="1">
        <tpls c="6">
          <tpl fld="0" item="0"/>
          <tpl fld="2" item="2"/>
          <tpl fld="1" item="1"/>
          <tpl hier="218" item="0"/>
          <tpl fld="3" item="4"/>
          <tpl fld="5" item="6"/>
        </tpls>
      </n>
      <m in="1">
        <tpls c="6">
          <tpl fld="0" item="0"/>
          <tpl fld="2" item="5"/>
          <tpl fld="1" item="1"/>
          <tpl hier="218" item="0"/>
          <tpl fld="3" item="4"/>
          <tpl fld="5" item="6"/>
        </tpls>
      </m>
      <n v="0" in="0">
        <tpls c="6">
          <tpl fld="0" item="0"/>
          <tpl fld="2" item="1"/>
          <tpl fld="1" item="0"/>
          <tpl hier="218" item="0"/>
          <tpl fld="3" item="4"/>
          <tpl fld="5" item="6"/>
        </tpls>
      </n>
      <n v="0" in="0">
        <tpls c="6">
          <tpl fld="0" item="0"/>
          <tpl fld="2" item="4"/>
          <tpl fld="1" item="0"/>
          <tpl hier="218" item="0"/>
          <tpl fld="3" item="4"/>
          <tpl fld="5" item="6"/>
        </tpls>
      </n>
      <n v="106" in="0">
        <tpls c="6">
          <tpl fld="0" item="0"/>
          <tpl fld="2" item="2"/>
          <tpl fld="1" item="0"/>
          <tpl hier="218" item="0"/>
          <tpl fld="3" item="4"/>
          <tpl fld="5" item="6"/>
        </tpls>
      </n>
      <m in="1">
        <tpls c="6">
          <tpl fld="0" item="0"/>
          <tpl fld="2" item="0"/>
          <tpl fld="1" item="1"/>
          <tpl hier="218" item="0"/>
          <tpl fld="3" item="4"/>
          <tpl fld="5" item="6"/>
        </tpls>
      </m>
      <m in="1">
        <tpls c="6">
          <tpl fld="0" item="0"/>
          <tpl fld="2" item="3"/>
          <tpl fld="1" item="1"/>
          <tpl hier="218" item="0"/>
          <tpl fld="3" item="4"/>
          <tpl fld="5" item="6"/>
        </tpls>
      </m>
      <n v="294" in="0">
        <tpls c="6">
          <tpl fld="0" item="0"/>
          <tpl fld="2" item="2"/>
          <tpl fld="1" item="0"/>
          <tpl hier="218" item="0"/>
          <tpl fld="3" item="3"/>
          <tpl fld="5" item="2"/>
        </tpls>
      </n>
      <m in="1">
        <tpls c="6">
          <tpl fld="0" item="0"/>
          <tpl fld="2" item="5"/>
          <tpl fld="1" item="1"/>
          <tpl hier="218" item="0"/>
          <tpl fld="3" item="3"/>
          <tpl fld="5" item="2"/>
        </tpls>
      </m>
      <m in="1">
        <tpls c="6">
          <tpl fld="0" item="0"/>
          <tpl fld="2" item="3"/>
          <tpl fld="1" item="1"/>
          <tpl hier="218" item="0"/>
          <tpl fld="3" item="3"/>
          <tpl fld="5" item="2"/>
        </tpls>
      </m>
      <m in="0">
        <tpls c="6">
          <tpl fld="0" item="0"/>
          <tpl fld="2" item="1"/>
          <tpl fld="1" item="0"/>
          <tpl hier="218" item="0"/>
          <tpl fld="3" item="3"/>
          <tpl fld="5" item="2"/>
        </tpls>
      </m>
      <m in="1">
        <tpls c="6">
          <tpl fld="0" item="0"/>
          <tpl fld="2" item="4"/>
          <tpl fld="1" item="1"/>
          <tpl hier="218" item="0"/>
          <tpl fld="3" item="3"/>
          <tpl fld="5" item="2"/>
        </tpls>
      </m>
      <m in="1">
        <tpls c="6">
          <tpl fld="0" item="0"/>
          <tpl fld="2" item="0"/>
          <tpl fld="1" item="1"/>
          <tpl hier="218" item="0"/>
          <tpl fld="3" item="3"/>
          <tpl fld="5" item="2"/>
        </tpls>
      </m>
      <n v="0" in="0">
        <tpls c="6">
          <tpl fld="0" item="0"/>
          <tpl fld="2" item="4"/>
          <tpl fld="1" item="0"/>
          <tpl hier="218" item="0"/>
          <tpl fld="3" item="3"/>
          <tpl fld="5" item="2"/>
        </tpls>
      </n>
      <n v="3.3" in="1">
        <tpls c="6">
          <tpl fld="0" item="0"/>
          <tpl fld="2" item="2"/>
          <tpl fld="1" item="1"/>
          <tpl hier="218" item="0"/>
          <tpl fld="3" item="3"/>
          <tpl fld="5" item="2"/>
        </tpls>
      </n>
      <m in="0">
        <tpls c="6">
          <tpl fld="0" item="0"/>
          <tpl fld="2" item="0"/>
          <tpl fld="1" item="0"/>
          <tpl hier="218" item="0"/>
          <tpl fld="3" item="3"/>
          <tpl fld="5" item="2"/>
        </tpls>
      </m>
      <n v="0" in="0">
        <tpls c="6">
          <tpl fld="0" item="0"/>
          <tpl fld="2" item="5"/>
          <tpl fld="1" item="0"/>
          <tpl hier="218" item="0"/>
          <tpl fld="3" item="3"/>
          <tpl fld="5" item="2"/>
        </tpls>
      </n>
      <n v="1" in="0">
        <tpls c="6">
          <tpl fld="0" item="0"/>
          <tpl fld="2" item="3"/>
          <tpl fld="1" item="0"/>
          <tpl hier="218" item="0"/>
          <tpl fld="3" item="3"/>
          <tpl fld="5" item="2"/>
        </tpls>
      </n>
      <m in="1">
        <tpls c="6">
          <tpl fld="0" item="0"/>
          <tpl fld="2" item="3"/>
          <tpl fld="1" item="1"/>
          <tpl hier="218" item="0"/>
          <tpl fld="3" item="3"/>
          <tpl fld="5" item="6"/>
        </tpls>
      </m>
      <m in="1">
        <tpls c="6">
          <tpl fld="0" item="0"/>
          <tpl fld="2" item="1"/>
          <tpl fld="1" item="1"/>
          <tpl hier="218" item="0"/>
          <tpl fld="3" item="3"/>
          <tpl fld="5" item="6"/>
        </tpls>
      </m>
      <n v="1" in="0">
        <tpls c="6">
          <tpl fld="0" item="0"/>
          <tpl fld="2" item="5"/>
          <tpl fld="1" item="0"/>
          <tpl hier="218" item="0"/>
          <tpl fld="3" item="3"/>
          <tpl fld="5" item="6"/>
        </tpls>
      </n>
      <n v="20" in="0">
        <tpls c="6">
          <tpl fld="0" item="0"/>
          <tpl fld="2" item="3"/>
          <tpl fld="1" item="0"/>
          <tpl hier="218" item="0"/>
          <tpl fld="3" item="3"/>
          <tpl fld="5" item="6"/>
        </tpls>
      </n>
      <m in="1">
        <tpls c="6">
          <tpl fld="0" item="0"/>
          <tpl fld="2" item="0"/>
          <tpl fld="1" item="1"/>
          <tpl hier="218" item="0"/>
          <tpl fld="3" item="3"/>
          <tpl fld="5" item="6"/>
        </tpls>
      </m>
      <m in="1">
        <tpls c="6">
          <tpl fld="0" item="0"/>
          <tpl fld="2" item="4"/>
          <tpl fld="1" item="1"/>
          <tpl hier="218" item="0"/>
          <tpl fld="3" item="3"/>
          <tpl fld="5" item="6"/>
        </tpls>
      </m>
      <n v="0" in="0">
        <tpls c="6">
          <tpl fld="0" item="0"/>
          <tpl fld="2" item="0"/>
          <tpl fld="1" item="0"/>
          <tpl hier="218" item="0"/>
          <tpl fld="3" item="3"/>
          <tpl fld="5" item="6"/>
        </tpls>
      </n>
      <m in="1">
        <tpls c="6">
          <tpl fld="0" item="0"/>
          <tpl fld="2" item="5"/>
          <tpl fld="1" item="1"/>
          <tpl hier="218" item="0"/>
          <tpl fld="3" item="3"/>
          <tpl fld="5" item="6"/>
        </tpls>
      </m>
      <n v="28.662837837837841" in="1">
        <tpls c="6">
          <tpl fld="0" item="0"/>
          <tpl fld="2" item="2"/>
          <tpl fld="1" item="1"/>
          <tpl hier="218" item="0"/>
          <tpl fld="3" item="3"/>
          <tpl fld="5" item="6"/>
        </tpls>
      </n>
      <n v="0" in="0">
        <tpls c="6">
          <tpl fld="0" item="0"/>
          <tpl fld="2" item="1"/>
          <tpl fld="1" item="0"/>
          <tpl hier="218" item="0"/>
          <tpl fld="3" item="3"/>
          <tpl fld="5" item="6"/>
        </tpls>
      </n>
      <n v="0" in="0">
        <tpls c="6">
          <tpl fld="0" item="0"/>
          <tpl fld="2" item="4"/>
          <tpl fld="1" item="0"/>
          <tpl hier="218" item="0"/>
          <tpl fld="3" item="3"/>
          <tpl fld="5" item="6"/>
        </tpls>
      </n>
      <n v="1203" in="0">
        <tpls c="6">
          <tpl fld="0" item="0"/>
          <tpl fld="2" item="2"/>
          <tpl fld="1" item="0"/>
          <tpl hier="218" item="0"/>
          <tpl fld="3" item="3"/>
          <tpl fld="5" item="6"/>
        </tpls>
      </n>
      <n v="1" in="0">
        <tpls c="6">
          <tpl fld="0" item="0"/>
          <tpl fld="2" item="4"/>
          <tpl fld="1" item="0"/>
          <tpl hier="218" item="0"/>
          <tpl fld="3" item="4"/>
          <tpl fld="5" item="7"/>
        </tpls>
      </n>
      <m in="1">
        <tpls c="6">
          <tpl fld="0" item="0"/>
          <tpl fld="2" item="3"/>
          <tpl fld="1" item="1"/>
          <tpl hier="218" item="0"/>
          <tpl fld="3" item="4"/>
          <tpl fld="5" item="7"/>
        </tpls>
      </m>
      <n v="0" in="0">
        <tpls c="6">
          <tpl fld="0" item="0"/>
          <tpl fld="2" item="1"/>
          <tpl fld="1" item="0"/>
          <tpl hier="218" item="0"/>
          <tpl fld="3" item="4"/>
          <tpl fld="5" item="7"/>
        </tpls>
      </n>
      <n v="1" in="0">
        <tpls c="6">
          <tpl fld="0" item="0"/>
          <tpl fld="2" item="0"/>
          <tpl fld="1" item="0"/>
          <tpl hier="218" item="0"/>
          <tpl fld="3" item="4"/>
          <tpl fld="5" item="7"/>
        </tpls>
      </n>
      <n v="2" in="0">
        <tpls c="6">
          <tpl fld="0" item="0"/>
          <tpl fld="2" item="4"/>
          <tpl fld="1" item="0"/>
          <tpl hier="218" item="0"/>
          <tpl fld="3" item="4"/>
          <tpl fld="5" item="3"/>
        </tpls>
      </n>
      <m in="1">
        <tpls c="6">
          <tpl fld="0" item="0"/>
          <tpl fld="2" item="0"/>
          <tpl fld="1" item="1"/>
          <tpl hier="218" item="0"/>
          <tpl fld="3" item="4"/>
          <tpl fld="5" item="3"/>
        </tpls>
      </m>
      <n v="1430" in="0">
        <tpls c="6">
          <tpl fld="0" item="0"/>
          <tpl fld="2" item="2"/>
          <tpl fld="1" item="0"/>
          <tpl hier="218" item="0"/>
          <tpl fld="3" item="4"/>
          <tpl fld="5" item="3"/>
        </tpls>
      </n>
      <n v="181" in="0">
        <tpls c="5">
          <tpl fld="0" item="0"/>
          <tpl fld="2" item="0"/>
          <tpl fld="1" item="0"/>
          <tpl hier="218" item="0"/>
          <tpl fld="3" item="6"/>
        </tpls>
      </n>
      <n v="143" in="0">
        <tpls c="5">
          <tpl fld="0" item="0"/>
          <tpl fld="2" item="3"/>
          <tpl fld="1" item="0"/>
          <tpl hier="218" item="0"/>
          <tpl fld="3" item="6"/>
        </tpls>
      </n>
      <n v="1.2" in="1">
        <tpls c="5">
          <tpl fld="0" item="0"/>
          <tpl fld="2" item="2"/>
          <tpl fld="1" item="1"/>
          <tpl hier="218" item="0"/>
          <tpl fld="3" item="6"/>
        </tpls>
      </n>
      <n v="1.75" in="1">
        <tpls c="5">
          <tpl fld="0" item="0"/>
          <tpl fld="2" item="4"/>
          <tpl fld="1" item="1"/>
          <tpl hier="218" item="0"/>
          <tpl fld="3" item="6"/>
        </tpls>
      </n>
      <n v="62.899864864864867" in="1">
        <tpls c="5">
          <tpl fld="0" item="0"/>
          <tpl fld="2" item="0"/>
          <tpl fld="1" item="1"/>
          <tpl hier="218" item="0"/>
          <tpl fld="3" item="6"/>
        </tpls>
      </n>
      <n v="3.95" in="1">
        <tpls c="5">
          <tpl fld="0" item="0"/>
          <tpl fld="2" item="3"/>
          <tpl fld="1" item="1"/>
          <tpl hier="218" item="0"/>
          <tpl fld="3" item="6"/>
        </tpls>
      </n>
      <n v="104" in="0">
        <tpls c="5">
          <tpl fld="0" item="0"/>
          <tpl fld="2" item="1"/>
          <tpl fld="1" item="0"/>
          <tpl hier="218" item="0"/>
          <tpl fld="3" item="6"/>
        </tpls>
      </n>
      <n v="134" in="0">
        <tpls c="5">
          <tpl fld="0" item="0"/>
          <tpl fld="2" item="4"/>
          <tpl fld="1" item="0"/>
          <tpl hier="218" item="0"/>
          <tpl fld="3" item="6"/>
        </tpls>
      </n>
      <n v="203" in="0">
        <tpls c="5">
          <tpl fld="0" item="0"/>
          <tpl fld="2" item="2"/>
          <tpl fld="1" item="0"/>
          <tpl hier="218" item="0"/>
          <tpl fld="3" item="6"/>
        </tpls>
      </n>
      <n v="6.0891891891891898" in="1">
        <tpls c="5">
          <tpl fld="0" item="0"/>
          <tpl fld="2" item="5"/>
          <tpl fld="1" item="1"/>
          <tpl hier="218" item="0"/>
          <tpl fld="3" item="6"/>
        </tpls>
      </n>
      <n v="0.3" in="1">
        <tpls c="6">
          <tpl fld="0" item="0"/>
          <tpl fld="2" item="0"/>
          <tpl fld="1" item="1"/>
          <tpl hier="218" item="0"/>
          <tpl fld="3" item="4"/>
          <tpl fld="5" item="8"/>
        </tpls>
      </n>
      <m in="1">
        <tpls c="6">
          <tpl fld="0" item="0"/>
          <tpl fld="2" item="3"/>
          <tpl fld="1" item="1"/>
          <tpl hier="218" item="0"/>
          <tpl fld="3" item="4"/>
          <tpl fld="5" item="8"/>
        </tpls>
      </m>
      <n v="1" in="0">
        <tpls c="6">
          <tpl fld="0" item="0"/>
          <tpl fld="2" item="1"/>
          <tpl fld="1" item="0"/>
          <tpl hier="218" item="0"/>
          <tpl fld="3" item="4"/>
          <tpl fld="5" item="8"/>
        </tpls>
      </n>
      <n v="1062" in="0">
        <tpls c="6">
          <tpl fld="0" item="0"/>
          <tpl fld="2" item="2"/>
          <tpl fld="1" item="0"/>
          <tpl hier="218" item="0"/>
          <tpl fld="3" item="4"/>
          <tpl fld="5" item="8"/>
        </tpls>
      </n>
      <m in="1">
        <tpls c="6">
          <tpl fld="0" item="0"/>
          <tpl fld="2" item="1"/>
          <tpl fld="1" item="1"/>
          <tpl hier="218" item="0"/>
          <tpl fld="3" item="4"/>
          <tpl fld="5" item="8"/>
        </tpls>
      </m>
      <n v="15" in="1">
        <tpls c="6">
          <tpl fld="0" item="0"/>
          <tpl fld="2" item="2"/>
          <tpl fld="1" item="1"/>
          <tpl hier="218" item="0"/>
          <tpl fld="3" item="4"/>
          <tpl fld="5" item="8"/>
        </tpls>
      </n>
      <n v="5" in="0">
        <tpls c="6">
          <tpl fld="0" item="0"/>
          <tpl fld="2" item="0"/>
          <tpl fld="1" item="0"/>
          <tpl hier="218" item="0"/>
          <tpl fld="3" item="4"/>
          <tpl fld="5" item="8"/>
        </tpls>
      </n>
      <n v="10.338513513513513" in="1">
        <tpls c="6">
          <tpl fld="0" item="0"/>
          <tpl fld="2" item="4"/>
          <tpl fld="1" item="1"/>
          <tpl hier="218" item="0"/>
          <tpl fld="3" item="1"/>
          <tpl fld="5" item="3"/>
        </tpls>
      </n>
      <n v="9.9499999999999993" in="1">
        <tpls c="6">
          <tpl fld="0" item="0"/>
          <tpl fld="2" item="1"/>
          <tpl fld="1" item="1"/>
          <tpl hier="218" item="0"/>
          <tpl fld="3" item="1"/>
          <tpl fld="5" item="3"/>
        </tpls>
      </n>
      <n v="11.629391891891892" in="1">
        <tpls c="6">
          <tpl fld="0" item="0"/>
          <tpl fld="2" item="2"/>
          <tpl fld="1" item="1"/>
          <tpl hier="218" item="0"/>
          <tpl fld="3" item="1"/>
          <tpl fld="5" item="3"/>
        </tpls>
      </n>
      <n v="378" in="0">
        <tpls c="6">
          <tpl fld="0" item="0"/>
          <tpl fld="2" item="5"/>
          <tpl fld="1" item="0"/>
          <tpl hier="218" item="0"/>
          <tpl fld="3" item="1"/>
          <tpl fld="5" item="3"/>
        </tpls>
      </n>
      <n v="159" in="0">
        <tpls c="6">
          <tpl fld="0" item="0"/>
          <tpl fld="2" item="0"/>
          <tpl fld="1" item="0"/>
          <tpl hier="218" item="0"/>
          <tpl fld="3" item="1"/>
          <tpl fld="5" item="3"/>
        </tpls>
      </n>
      <n v="1347" in="0">
        <tpls c="6">
          <tpl fld="0" item="0"/>
          <tpl fld="2" item="3"/>
          <tpl fld="1" item="0"/>
          <tpl hier="218" item="0"/>
          <tpl fld="3" item="1"/>
          <tpl fld="5" item="3"/>
        </tpls>
      </n>
      <n v="36.813513513513513" in="1">
        <tpls c="6">
          <tpl fld="0" item="0"/>
          <tpl fld="2" item="0"/>
          <tpl fld="1" item="1"/>
          <tpl hier="218" item="0"/>
          <tpl fld="3" item="1"/>
          <tpl fld="5" item="3"/>
        </tpls>
      </n>
      <n v="7.1527027027027019" in="1">
        <tpls c="6">
          <tpl fld="0" item="0"/>
          <tpl fld="2" item="5"/>
          <tpl fld="1" item="1"/>
          <tpl hier="218" item="0"/>
          <tpl fld="3" item="1"/>
          <tpl fld="5" item="3"/>
        </tpls>
      </n>
      <n v="17.939189189189189" in="1">
        <tpls c="6">
          <tpl fld="0" item="0"/>
          <tpl fld="2" item="3"/>
          <tpl fld="1" item="1"/>
          <tpl hier="218" item="0"/>
          <tpl fld="3" item="1"/>
          <tpl fld="5" item="3"/>
        </tpls>
      </n>
      <n v="110" in="0">
        <tpls c="6">
          <tpl fld="0" item="0"/>
          <tpl fld="2" item="1"/>
          <tpl fld="1" item="0"/>
          <tpl hier="218" item="0"/>
          <tpl fld="3" item="1"/>
          <tpl fld="5" item="3"/>
        </tpls>
      </n>
      <n v="1054" in="0">
        <tpls c="6">
          <tpl fld="0" item="0"/>
          <tpl fld="2" item="4"/>
          <tpl fld="1" item="0"/>
          <tpl hier="218" item="0"/>
          <tpl fld="3" item="1"/>
          <tpl fld="5" item="3"/>
        </tpls>
      </n>
      <n v="1028" in="0">
        <tpls c="6">
          <tpl fld="0" item="0"/>
          <tpl fld="2" item="2"/>
          <tpl fld="1" item="0"/>
          <tpl hier="218" item="0"/>
          <tpl fld="3" item="1"/>
          <tpl fld="5" item="3"/>
        </tpls>
      </n>
      <n v="2.15" in="1">
        <tpls c="6">
          <tpl fld="0" item="0"/>
          <tpl fld="2" item="0"/>
          <tpl fld="1" item="1"/>
          <tpl hier="218" item="0"/>
          <tpl fld="3" item="3"/>
          <tpl fld="5" item="3"/>
        </tpls>
      </n>
      <n v="4" in="0">
        <tpls c="6">
          <tpl fld="0" item="0"/>
          <tpl fld="2" item="4"/>
          <tpl fld="1" item="0"/>
          <tpl hier="218" item="0"/>
          <tpl fld="3" item="3"/>
          <tpl fld="5" item="3"/>
        </tpls>
      </n>
      <n v="4489" in="0">
        <tpls c="6">
          <tpl fld="0" item="0"/>
          <tpl fld="2" item="2"/>
          <tpl fld="1" item="0"/>
          <tpl hier="218" item="0"/>
          <tpl fld="3" item="3"/>
          <tpl fld="5" item="3"/>
        </tpls>
      </n>
      <n v="56.176283783783788" in="1">
        <tpls c="6">
          <tpl fld="0" item="0"/>
          <tpl fld="2" item="2"/>
          <tpl fld="1" item="1"/>
          <tpl hier="218" item="0"/>
          <tpl fld="3" item="3"/>
          <tpl fld="5" item="3"/>
        </tpls>
      </n>
      <m in="1">
        <tpls c="6">
          <tpl fld="0" item="0"/>
          <tpl fld="2" item="5"/>
          <tpl fld="1" item="1"/>
          <tpl hier="218" item="0"/>
          <tpl fld="3" item="3"/>
          <tpl fld="5" item="3"/>
        </tpls>
      </m>
      <m in="1">
        <tpls c="6">
          <tpl fld="0" item="0"/>
          <tpl fld="2" item="1"/>
          <tpl fld="1" item="1"/>
          <tpl hier="218" item="0"/>
          <tpl fld="3" item="3"/>
          <tpl fld="5" item="3"/>
        </tpls>
      </m>
      <n v="0.71959459459459463" in="1">
        <tpls c="6">
          <tpl fld="0" item="0"/>
          <tpl fld="2" item="3"/>
          <tpl fld="1" item="1"/>
          <tpl hier="218" item="0"/>
          <tpl fld="3" item="3"/>
          <tpl fld="5" item="3"/>
        </tpls>
      </n>
      <n v="1" in="0">
        <tpls c="6">
          <tpl fld="0" item="0"/>
          <tpl fld="2" item="1"/>
          <tpl fld="1" item="0"/>
          <tpl hier="218" item="0"/>
          <tpl fld="3" item="3"/>
          <tpl fld="5" item="3"/>
        </tpls>
      </n>
      <m in="1">
        <tpls c="6">
          <tpl fld="0" item="0"/>
          <tpl fld="2" item="4"/>
          <tpl fld="1" item="1"/>
          <tpl hier="218" item="0"/>
          <tpl fld="3" item="3"/>
          <tpl fld="5" item="3"/>
        </tpls>
      </m>
      <n v="4" in="0">
        <tpls c="6">
          <tpl fld="0" item="0"/>
          <tpl fld="2" item="0"/>
          <tpl fld="1" item="0"/>
          <tpl hier="218" item="0"/>
          <tpl fld="3" item="3"/>
          <tpl fld="5" item="3"/>
        </tpls>
      </n>
      <n v="2" in="0">
        <tpls c="6">
          <tpl fld="0" item="0"/>
          <tpl fld="2" item="5"/>
          <tpl fld="1" item="0"/>
          <tpl hier="218" item="0"/>
          <tpl fld="3" item="3"/>
          <tpl fld="5" item="3"/>
        </tpls>
      </n>
      <n v="60" in="0">
        <tpls c="6">
          <tpl fld="0" item="0"/>
          <tpl fld="2" item="3"/>
          <tpl fld="1" item="0"/>
          <tpl hier="218" item="0"/>
          <tpl fld="3" item="3"/>
          <tpl fld="5" item="3"/>
        </tpls>
      </n>
      <n v="4" in="0">
        <tpls c="6">
          <tpl fld="0" item="0"/>
          <tpl fld="2" item="0"/>
          <tpl fld="1" item="0"/>
          <tpl hier="218" item="0"/>
          <tpl fld="3" item="4"/>
          <tpl fld="5" item="1"/>
        </tpls>
      </n>
      <m in="1">
        <tpls c="6">
          <tpl fld="0" item="0"/>
          <tpl fld="2" item="5"/>
          <tpl fld="1" item="1"/>
          <tpl hier="218" item="0"/>
          <tpl fld="3" item="4"/>
          <tpl fld="5" item="1"/>
        </tpls>
      </m>
      <m in="1">
        <tpls c="6">
          <tpl fld="0" item="0"/>
          <tpl fld="2" item="3"/>
          <tpl fld="1" item="1"/>
          <tpl hier="218" item="0"/>
          <tpl fld="3" item="4"/>
          <tpl fld="5" item="1"/>
        </tpls>
      </m>
      <n v="5.15" in="1">
        <tpls c="6">
          <tpl fld="0" item="0"/>
          <tpl fld="2" item="2"/>
          <tpl fld="1" item="1"/>
          <tpl hier="218" item="0"/>
          <tpl fld="3" item="4"/>
          <tpl fld="5" item="1"/>
        </tpls>
      </n>
      <n v="3" in="0">
        <tpls c="6">
          <tpl fld="0" item="0"/>
          <tpl fld="2" item="5"/>
          <tpl fld="1" item="0"/>
          <tpl hier="218" item="0"/>
          <tpl fld="3" item="4"/>
          <tpl fld="5" item="1"/>
        </tpls>
      </n>
      <n v="1" in="1">
        <tpls c="6">
          <tpl fld="0" item="0"/>
          <tpl fld="2" item="1"/>
          <tpl fld="1" item="1"/>
          <tpl hier="218" item="0"/>
          <tpl fld="3" item="4"/>
          <tpl fld="5" item="1"/>
        </tpls>
      </n>
      <n v="3" in="0">
        <tpls c="6">
          <tpl fld="0" item="0"/>
          <tpl fld="2" item="3"/>
          <tpl fld="1" item="0"/>
          <tpl hier="218" item="0"/>
          <tpl fld="3" item="4"/>
          <tpl fld="5" item="1"/>
        </tpls>
      </n>
      <n v="0.75" in="1">
        <tpls c="6">
          <tpl fld="0" item="0"/>
          <tpl fld="2" item="0"/>
          <tpl fld="1" item="1"/>
          <tpl hier="218" item="0"/>
          <tpl fld="3" item="4"/>
          <tpl fld="5" item="1"/>
        </tpls>
      </n>
      <n v="2" in="1">
        <tpls c="6">
          <tpl fld="0" item="0"/>
          <tpl fld="2" item="4"/>
          <tpl fld="1" item="1"/>
          <tpl hier="218" item="0"/>
          <tpl fld="3" item="4"/>
          <tpl fld="5" item="1"/>
        </tpls>
      </n>
      <n v="1" in="0">
        <tpls c="6">
          <tpl fld="0" item="0"/>
          <tpl fld="2" item="1"/>
          <tpl fld="1" item="0"/>
          <tpl hier="218" item="0"/>
          <tpl fld="3" item="4"/>
          <tpl fld="5" item="1"/>
        </tpls>
      </n>
      <n v="3" in="0">
        <tpls c="6">
          <tpl fld="0" item="0"/>
          <tpl fld="2" item="4"/>
          <tpl fld="1" item="0"/>
          <tpl hier="218" item="0"/>
          <tpl fld="3" item="4"/>
          <tpl fld="5" item="1"/>
        </tpls>
      </n>
      <n v="251" in="0">
        <tpls c="6">
          <tpl fld="0" item="0"/>
          <tpl fld="2" item="2"/>
          <tpl fld="1" item="0"/>
          <tpl hier="218" item="0"/>
          <tpl fld="3" item="4"/>
          <tpl fld="5" item="1"/>
        </tpls>
      </n>
      <n v="2" in="0">
        <tpls c="6">
          <tpl fld="0" item="0"/>
          <tpl fld="2" item="3"/>
          <tpl fld="1" item="0"/>
          <tpl hier="218" item="0"/>
          <tpl fld="3" item="4"/>
          <tpl fld="5" item="0"/>
        </tpls>
      </n>
      <n v="0" in="0">
        <tpls c="6">
          <tpl fld="0" item="0"/>
          <tpl fld="2" item="5"/>
          <tpl fld="1" item="0"/>
          <tpl hier="218" item="0"/>
          <tpl fld="3" item="4"/>
          <tpl fld="5" item="0"/>
        </tpls>
      </n>
      <m in="1">
        <tpls c="6">
          <tpl fld="0" item="0"/>
          <tpl fld="2" item="4"/>
          <tpl fld="1" item="1"/>
          <tpl hier="218" item="0"/>
          <tpl fld="3" item="4"/>
          <tpl fld="5" item="0"/>
        </tpls>
      </m>
      <n v="2" in="0">
        <tpls c="6">
          <tpl fld="0" item="0"/>
          <tpl fld="2" item="0"/>
          <tpl fld="1" item="0"/>
          <tpl hier="218" item="0"/>
          <tpl fld="3" item="4"/>
          <tpl fld="5" item="0"/>
        </tpls>
      </n>
      <m in="1">
        <tpls c="6">
          <tpl fld="0" item="0"/>
          <tpl fld="2" item="1"/>
          <tpl fld="1" item="1"/>
          <tpl hier="218" item="0"/>
          <tpl fld="3" item="4"/>
          <tpl fld="5" item="0"/>
        </tpls>
      </m>
      <n v="15.860608108108107" in="1">
        <tpls c="6">
          <tpl fld="0" item="0"/>
          <tpl fld="2" item="2"/>
          <tpl fld="1" item="1"/>
          <tpl hier="218" item="0"/>
          <tpl fld="3" item="4"/>
          <tpl fld="5" item="0"/>
        </tpls>
      </n>
      <n v="0" in="0">
        <tpls c="6">
          <tpl fld="0" item="0"/>
          <tpl fld="2" item="1"/>
          <tpl fld="1" item="0"/>
          <tpl hier="218" item="0"/>
          <tpl fld="3" item="4"/>
          <tpl fld="5" item="0"/>
        </tpls>
      </n>
      <n v="1" in="0">
        <tpls c="6">
          <tpl fld="0" item="0"/>
          <tpl fld="2" item="4"/>
          <tpl fld="1" item="0"/>
          <tpl hier="218" item="0"/>
          <tpl fld="3" item="4"/>
          <tpl fld="5" item="0"/>
        </tpls>
      </n>
      <n v="1101" in="0">
        <tpls c="6">
          <tpl fld="0" item="0"/>
          <tpl fld="2" item="2"/>
          <tpl fld="1" item="0"/>
          <tpl hier="218" item="0"/>
          <tpl fld="3" item="4"/>
          <tpl fld="5" item="0"/>
        </tpls>
      </n>
      <n v="1" in="1">
        <tpls c="6">
          <tpl fld="0" item="0"/>
          <tpl fld="2" item="0"/>
          <tpl fld="1" item="1"/>
          <tpl hier="218" item="0"/>
          <tpl fld="3" item="4"/>
          <tpl fld="5" item="0"/>
        </tpls>
      </n>
      <m in="1">
        <tpls c="6">
          <tpl fld="0" item="0"/>
          <tpl fld="2" item="5"/>
          <tpl fld="1" item="1"/>
          <tpl hier="218" item="0"/>
          <tpl fld="3" item="4"/>
          <tpl fld="5" item="0"/>
        </tpls>
      </m>
      <m in="1">
        <tpls c="6">
          <tpl fld="0" item="0"/>
          <tpl fld="2" item="3"/>
          <tpl fld="1" item="1"/>
          <tpl hier="218" item="0"/>
          <tpl fld="3" item="4"/>
          <tpl fld="5" item="0"/>
        </tpls>
      </m>
      <m in="1">
        <tpls c="6">
          <tpl fld="0" item="0"/>
          <tpl fld="2" item="5"/>
          <tpl fld="1" item="1"/>
          <tpl hier="218" item="0"/>
          <tpl fld="3" item="4"/>
          <tpl fld="5" item="8"/>
        </tpls>
      </m>
      <m in="1">
        <tpls c="6">
          <tpl fld="0" item="0"/>
          <tpl fld="2" item="5"/>
          <tpl fld="1" item="1"/>
          <tpl hier="218" item="0"/>
          <tpl fld="3" item="3"/>
          <tpl fld="5" item="7"/>
        </tpls>
      </m>
      <n v="126" in="0">
        <tpls c="5">
          <tpl fld="0" item="0"/>
          <tpl fld="2" item="5"/>
          <tpl fld="1" item="0"/>
          <tpl hier="218" item="0"/>
          <tpl fld="3" item="6"/>
        </tpls>
      </n>
      <n v="1" in="0">
        <tpls c="6">
          <tpl fld="0" item="0"/>
          <tpl fld="2" item="5"/>
          <tpl fld="1" item="0"/>
          <tpl hier="218" item="0"/>
          <tpl fld="3" item="4"/>
          <tpl fld="5" item="5"/>
        </tpls>
      </n>
      <n v="0" in="0">
        <tpls c="6">
          <tpl fld="0" item="0"/>
          <tpl fld="2" item="5"/>
          <tpl fld="1" item="0"/>
          <tpl hier="218" item="0"/>
          <tpl fld="3" item="4"/>
          <tpl fld="5" item="6"/>
        </tpls>
      </n>
      <n v="0.3" in="1">
        <tpls c="6">
          <tpl fld="0" item="0"/>
          <tpl fld="2" item="5"/>
          <tpl fld="1" item="1"/>
          <tpl hier="218" item="0"/>
          <tpl fld="3" item="1"/>
          <tpl fld="5" item="6"/>
        </tpls>
      </n>
      <m in="1">
        <tpls c="6">
          <tpl fld="0" item="0"/>
          <tpl fld="2" item="5"/>
          <tpl fld="1" item="1"/>
          <tpl hier="218" item="0"/>
          <tpl fld="3" item="4"/>
          <tpl fld="5" item="2"/>
        </tpls>
      </m>
      <n v="0" in="0">
        <tpls c="6">
          <tpl fld="0" item="0"/>
          <tpl fld="2" item="5"/>
          <tpl fld="1" item="0"/>
          <tpl hier="218" item="0"/>
          <tpl fld="3" item="4"/>
          <tpl fld="5" item="4"/>
        </tpls>
      </n>
      <m in="1">
        <tpls c="6">
          <tpl fld="0" item="0"/>
          <tpl fld="2" item="5"/>
          <tpl fld="1" item="1"/>
          <tpl hier="218" item="0"/>
          <tpl fld="3" item="4"/>
          <tpl fld="5" item="3"/>
        </tpls>
      </m>
      <n v="0.40540540540540543" in="1">
        <tpls c="6">
          <tpl fld="0" item="0"/>
          <tpl fld="2" item="5"/>
          <tpl fld="1" item="1"/>
          <tpl hier="218" item="0"/>
          <tpl fld="3" item="4"/>
          <tpl fld="5" item="7"/>
        </tpls>
      </n>
      <n v="2.5743243243243241" in="1">
        <tpls c="6">
          <tpl fld="0" item="0"/>
          <tpl fld="2" item="5"/>
          <tpl fld="1" item="1"/>
          <tpl hier="218" item="0"/>
          <tpl fld="3" item="1"/>
          <tpl fld="5" item="0"/>
        </tpls>
      </n>
      <n v="33.414662162162166" in="1">
        <tpls c="6">
          <tpl fld="0" item="0"/>
          <tpl fld="2" item="5"/>
          <tpl fld="1" item="1"/>
          <tpl hier="218" item="0"/>
          <tpl fld="3" item="5"/>
          <tpl fld="5" item="1"/>
        </tpls>
      </n>
      <m in="1">
        <tpls c="6">
          <tpl fld="0" item="0"/>
          <tpl fld="2" item="5"/>
          <tpl fld="1" item="1"/>
          <tpl hier="218" item="0"/>
          <tpl fld="3" item="7"/>
          <tpl fld="7" item="0"/>
        </tpls>
      </m>
      <n v="5096" in="0">
        <tpls c="5">
          <tpl fld="0" item="0"/>
          <tpl fld="2" item="5"/>
          <tpl fld="1" item="0"/>
          <tpl hier="218" item="0"/>
          <tpl fld="4" item="0"/>
        </tpls>
      </n>
      <n v="1" in="0">
        <tpls c="6">
          <tpl fld="0" item="0"/>
          <tpl fld="2" item="5"/>
          <tpl fld="1" item="0"/>
          <tpl hier="218" item="0"/>
          <tpl fld="3" item="4"/>
          <tpl fld="5" item="8"/>
        </tpls>
      </n>
      <n v="1" in="0">
        <tpls c="6">
          <tpl fld="0" item="0"/>
          <tpl fld="2" item="5"/>
          <tpl fld="1" item="0"/>
          <tpl hier="218" item="0"/>
          <tpl fld="3" item="4"/>
          <tpl fld="5" item="7"/>
        </tpls>
      </n>
      <m in="1">
        <tpls c="6">
          <tpl fld="0" item="0"/>
          <tpl fld="2" item="5"/>
          <tpl fld="1" item="1"/>
          <tpl hier="218" item="0"/>
          <tpl fld="3" item="3"/>
          <tpl fld="5" item="5"/>
        </tpls>
      </m>
      <m in="1">
        <tpls c="6">
          <tpl fld="0" item="0"/>
          <tpl fld="2" item="5"/>
          <tpl fld="1" item="1"/>
          <tpl hier="218" item="0"/>
          <tpl fld="3" item="3"/>
          <tpl fld="5" item="1"/>
        </tpls>
      </m>
      <n v="5.75" in="1">
        <tpls c="6">
          <tpl fld="0" item="0"/>
          <tpl fld="2" item="5"/>
          <tpl fld="1" item="1"/>
          <tpl hier="218" item="0"/>
          <tpl fld="3" item="1"/>
          <tpl fld="5" item="5"/>
        </tpls>
      </n>
      <n v="0" in="1">
        <tpls c="6">
          <tpl fld="0" item="0"/>
          <tpl fld="2" item="5"/>
          <tpl fld="1" item="1"/>
          <tpl hier="218" item="0"/>
          <tpl fld="3" item="1"/>
          <tpl fld="5" item="4"/>
        </tpls>
      </n>
      <n v="4.9000000000000004" in="1">
        <tpls c="6">
          <tpl fld="0" item="0"/>
          <tpl fld="2" item="5"/>
          <tpl fld="1" item="1"/>
          <tpl hier="218" item="0"/>
          <tpl fld="3" item="5"/>
          <tpl fld="5" item="3"/>
        </tpls>
      </n>
      <n v="1" in="1">
        <tpls c="6">
          <tpl fld="0" item="0"/>
          <tpl fld="2" item="5"/>
          <tpl fld="1" item="1"/>
          <tpl hier="218" item="0"/>
          <tpl fld="3" item="5"/>
          <tpl fld="5" item="7"/>
        </tpls>
      </n>
      <n v="7.6" in="1">
        <tpls c="6">
          <tpl fld="0" item="0"/>
          <tpl fld="2" item="5"/>
          <tpl fld="1" item="1"/>
          <tpl hier="218" item="0"/>
          <tpl fld="3" item="7"/>
          <tpl fld="7" item="4"/>
        </tpls>
      </n>
      <n v="34" in="0">
        <tpls c="6">
          <tpl fld="0" item="0"/>
          <tpl fld="2" item="5"/>
          <tpl fld="1" item="0"/>
          <tpl hier="218" item="0"/>
          <tpl fld="3" item="1"/>
          <tpl fld="5" item="7"/>
        </tpls>
      </n>
      <n v="43" in="0">
        <tpls c="6">
          <tpl fld="0" item="0"/>
          <tpl fld="2" item="5"/>
          <tpl fld="1" item="0"/>
          <tpl hier="218" item="0"/>
          <tpl fld="3" item="7"/>
          <tpl fld="7" item="3"/>
        </tpls>
      </n>
      <n v="1.35" in="1">
        <tpls c="6">
          <tpl fld="0" item="0"/>
          <tpl fld="2" item="5"/>
          <tpl fld="1" item="1"/>
          <tpl hier="218" item="0"/>
          <tpl fld="3" item="5"/>
          <tpl fld="5" item="8"/>
        </tpls>
      </n>
      <m in="1">
        <tpls c="6">
          <tpl fld="0" item="0"/>
          <tpl fld="2" item="5"/>
          <tpl fld="1" item="1"/>
          <tpl hier="218" item="0"/>
          <tpl fld="3" item="5"/>
          <tpl fld="5" item="2"/>
        </tpls>
      </m>
      <n v="1.5" in="1">
        <tpls c="5">
          <tpl fld="0" item="0"/>
          <tpl fld="2" item="5"/>
          <tpl fld="1" item="1"/>
          <tpl hier="218" item="0"/>
          <tpl fld="3" item="0"/>
        </tpls>
      </n>
      <n v="98.411959459459439" in="1">
        <tpls c="5">
          <tpl fld="0" item="0"/>
          <tpl fld="2" item="5"/>
          <tpl fld="1" item="1"/>
          <tpl hier="218" item="0"/>
          <tpl fld="4" item="0"/>
        </tpls>
      </n>
      <n v="0.5" in="1">
        <tpls c="5">
          <tpl fld="0" item="0"/>
          <tpl fld="6" item="3"/>
          <tpl fld="1" item="1"/>
          <tpl hier="218" item="0"/>
          <tpl fld="3" item="2"/>
        </tpls>
      </n>
      <n v="8.2412162162162161" in="1">
        <tpls c="5">
          <tpl fld="0" item="0"/>
          <tpl fld="6" item="4"/>
          <tpl fld="1" item="1"/>
          <tpl hier="218" item="0"/>
          <tpl fld="3" item="2"/>
        </tpls>
      </n>
      <n v="1.5" in="1">
        <tpls c="5">
          <tpl fld="0" item="0"/>
          <tpl fld="6" item="3"/>
          <tpl fld="1" item="1"/>
          <tpl hier="218" item="0"/>
          <tpl fld="3" item="0"/>
        </tpls>
      </n>
      <n v="1.05" in="1">
        <tpls c="5">
          <tpl fld="0" item="0"/>
          <tpl fld="6" item="4"/>
          <tpl fld="1" item="1"/>
          <tpl hier="218" item="0"/>
          <tpl fld="3" item="0"/>
        </tpls>
      </n>
      <n v="186" in="0">
        <tpls c="5">
          <tpl fld="0" item="0"/>
          <tpl fld="6" item="2"/>
          <tpl fld="1" item="0"/>
          <tpl hier="218" item="0"/>
          <tpl fld="3" item="0"/>
        </tpls>
      </n>
      <n v="26" in="0">
        <tpls c="5">
          <tpl fld="0" item="0"/>
          <tpl fld="6" item="0"/>
          <tpl fld="1" item="0"/>
          <tpl hier="218" item="0"/>
          <tpl fld="3" item="0"/>
        </tpls>
      </n>
      <n v="22" in="0">
        <tpls c="5">
          <tpl fld="0" item="0"/>
          <tpl fld="6" item="1"/>
          <tpl fld="1" item="0"/>
          <tpl hier="218" item="0"/>
          <tpl fld="3" item="0"/>
        </tpls>
      </n>
      <n v="279.64499999999992" in="1">
        <tpls c="5">
          <tpl fld="0" item="0"/>
          <tpl fld="6" item="4"/>
          <tpl fld="1" item="1"/>
          <tpl hier="218" item="0"/>
          <tpl fld="4" item="0"/>
        </tpls>
      </n>
      <n v="27767" in="0">
        <tpls c="5">
          <tpl fld="0" item="0"/>
          <tpl fld="6" item="2"/>
          <tpl fld="1" item="0"/>
          <tpl hier="218" item="0"/>
          <tpl fld="4" item="0"/>
        </tpls>
      </n>
      <n v="9639" in="0">
        <tpls c="5">
          <tpl fld="0" item="0"/>
          <tpl fld="6" item="0"/>
          <tpl fld="1" item="0"/>
          <tpl hier="218" item="0"/>
          <tpl fld="4" item="0"/>
        </tpls>
      </n>
      <n v="4806" in="0">
        <tpls c="5">
          <tpl fld="0" item="0"/>
          <tpl fld="6" item="1"/>
          <tpl fld="1" item="0"/>
          <tpl hier="218" item="0"/>
          <tpl fld="4" item="0"/>
        </tpls>
      </n>
      <n v="741.49108108108146" in="1">
        <tpls c="5">
          <tpl fld="0" item="0"/>
          <tpl fld="6" item="2"/>
          <tpl fld="1" item="1"/>
          <tpl hier="218" item="0"/>
          <tpl fld="4" item="0"/>
        </tpls>
      </n>
      <n v="195.68445945945942" in="1">
        <tpls c="5">
          <tpl fld="0" item="0"/>
          <tpl fld="6" item="0"/>
          <tpl fld="1" item="1"/>
          <tpl hier="218" item="0"/>
          <tpl fld="4" item="0"/>
        </tpls>
      </n>
      <n v="181.18" in="1">
        <tpls c="5">
          <tpl fld="0" item="0"/>
          <tpl fld="6" item="1"/>
          <tpl fld="1" item="1"/>
          <tpl hier="218" item="0"/>
          <tpl fld="4" item="0"/>
        </tpls>
      </n>
      <n v="76" in="0">
        <tpls c="6">
          <tpl fld="0" item="0"/>
          <tpl fld="6" item="0"/>
          <tpl fld="1" item="0"/>
          <tpl hier="218" item="0"/>
          <tpl fld="3" item="4"/>
          <tpl fld="5" item="0"/>
        </tpls>
      </n>
      <n v="1.55" in="1">
        <tpls c="6">
          <tpl fld="0" item="0"/>
          <tpl fld="6" item="0"/>
          <tpl fld="1" item="1"/>
          <tpl hier="218" item="0"/>
          <tpl fld="3" item="4"/>
          <tpl fld="5" item="0"/>
        </tpls>
      </n>
      <n v="0.95945945945945943" in="1">
        <tpls c="6">
          <tpl fld="0" item="0"/>
          <tpl fld="6" item="1"/>
          <tpl fld="1" item="1"/>
          <tpl hier="218" item="0"/>
          <tpl fld="3" item="4"/>
          <tpl fld="5" item="0"/>
        </tpls>
      </n>
      <n v="213" in="0">
        <tpls c="6">
          <tpl fld="0" item="0"/>
          <tpl fld="6" item="3"/>
          <tpl fld="1" item="0"/>
          <tpl hier="218" item="0"/>
          <tpl fld="3" item="4"/>
          <tpl fld="5" item="0"/>
        </tpls>
      </n>
      <n v="68" in="0">
        <tpls c="6">
          <tpl fld="0" item="0"/>
          <tpl fld="6" item="4"/>
          <tpl fld="1" item="0"/>
          <tpl hier="218" item="0"/>
          <tpl fld="3" item="4"/>
          <tpl fld="5" item="0"/>
        </tpls>
      </n>
      <n v="45" in="0">
        <tpls c="6">
          <tpl fld="0" item="0"/>
          <tpl fld="6" item="2"/>
          <tpl fld="1" item="0"/>
          <tpl hier="218" item="0"/>
          <tpl fld="3" item="7"/>
          <tpl fld="7" item="0"/>
        </tpls>
      </n>
      <n v="8" in="0">
        <tpls c="6">
          <tpl fld="0" item="0"/>
          <tpl fld="6" item="0"/>
          <tpl fld="1" item="0"/>
          <tpl hier="218" item="0"/>
          <tpl fld="3" item="7"/>
          <tpl fld="7" item="0"/>
        </tpls>
      </n>
      <n v="7.4663513513513511" in="1">
        <tpls c="6">
          <tpl fld="0" item="0"/>
          <tpl fld="6" item="2"/>
          <tpl fld="1" item="1"/>
          <tpl hier="218" item="0"/>
          <tpl fld="3" item="7"/>
          <tpl fld="7" item="0"/>
        </tpls>
      </n>
      <n v="1.8027027027027027" in="1">
        <tpls c="6">
          <tpl fld="0" item="0"/>
          <tpl fld="6" item="0"/>
          <tpl fld="1" item="1"/>
          <tpl hier="218" item="0"/>
          <tpl fld="3" item="7"/>
          <tpl fld="7" item="0"/>
        </tpls>
      </n>
      <m in="1">
        <tpls c="6">
          <tpl fld="0" item="0"/>
          <tpl fld="6" item="1"/>
          <tpl fld="1" item="1"/>
          <tpl hier="218" item="0"/>
          <tpl fld="3" item="7"/>
          <tpl fld="7" item="0"/>
        </tpls>
      </m>
      <n v="2" in="0">
        <tpls c="6">
          <tpl fld="0" item="0"/>
          <tpl fld="6" item="3"/>
          <tpl fld="1" item="0"/>
          <tpl hier="218" item="0"/>
          <tpl fld="3" item="7"/>
          <tpl fld="7" item="0"/>
        </tpls>
      </n>
      <n v="11" in="0">
        <tpls c="6">
          <tpl fld="0" item="0"/>
          <tpl fld="6" item="4"/>
          <tpl fld="1" item="0"/>
          <tpl hier="218" item="0"/>
          <tpl fld="3" item="7"/>
          <tpl fld="7" item="0"/>
        </tpls>
      </n>
      <n v="4006" in="0">
        <tpls c="6">
          <tpl fld="0" item="0"/>
          <tpl fld="6" item="2"/>
          <tpl fld="1" item="0"/>
          <tpl hier="218" item="0"/>
          <tpl fld="3" item="5"/>
          <tpl fld="5" item="1"/>
        </tpls>
      </n>
      <n v="709" in="0">
        <tpls c="6">
          <tpl fld="0" item="0"/>
          <tpl fld="6" item="0"/>
          <tpl fld="1" item="0"/>
          <tpl hier="218" item="0"/>
          <tpl fld="3" item="5"/>
          <tpl fld="5" item="1"/>
        </tpls>
      </n>
      <n v="201.10736486486482" in="1">
        <tpls c="6">
          <tpl fld="0" item="0"/>
          <tpl fld="6" item="2"/>
          <tpl fld="1" item="1"/>
          <tpl hier="218" item="0"/>
          <tpl fld="3" item="5"/>
          <tpl fld="5" item="1"/>
        </tpls>
      </n>
      <n v="40.144594594594594" in="1">
        <tpls c="6">
          <tpl fld="0" item="0"/>
          <tpl fld="6" item="0"/>
          <tpl fld="1" item="1"/>
          <tpl hier="218" item="0"/>
          <tpl fld="3" item="5"/>
          <tpl fld="5" item="1"/>
        </tpls>
      </n>
      <n v="59.342837837837834" in="1">
        <tpls c="6">
          <tpl fld="0" item="0"/>
          <tpl fld="6" item="1"/>
          <tpl fld="1" item="1"/>
          <tpl hier="218" item="0"/>
          <tpl fld="3" item="5"/>
          <tpl fld="5" item="1"/>
        </tpls>
      </n>
      <n v="401" in="0">
        <tpls c="6">
          <tpl fld="0" item="0"/>
          <tpl fld="6" item="3"/>
          <tpl fld="1" item="0"/>
          <tpl hier="218" item="0"/>
          <tpl fld="3" item="5"/>
          <tpl fld="5" item="1"/>
        </tpls>
      </n>
      <n v="1023" in="0">
        <tpls c="6">
          <tpl fld="0" item="0"/>
          <tpl fld="6" item="4"/>
          <tpl fld="1" item="0"/>
          <tpl hier="218" item="0"/>
          <tpl fld="3" item="5"/>
          <tpl fld="5" item="1"/>
        </tpls>
      </n>
      <n v="64" in="0">
        <tpls c="6">
          <tpl fld="0" item="0"/>
          <tpl fld="6" item="2"/>
          <tpl fld="1" item="0"/>
          <tpl hier="218" item="0"/>
          <tpl fld="3" item="5"/>
          <tpl fld="5" item="2"/>
        </tpls>
      </n>
      <n v="24" in="0">
        <tpls c="6">
          <tpl fld="0" item="0"/>
          <tpl fld="6" item="0"/>
          <tpl fld="1" item="0"/>
          <tpl hier="218" item="0"/>
          <tpl fld="3" item="5"/>
          <tpl fld="5" item="2"/>
        </tpls>
      </n>
      <n v="1" in="1">
        <tpls c="6">
          <tpl fld="0" item="0"/>
          <tpl fld="6" item="2"/>
          <tpl fld="1" item="1"/>
          <tpl hier="218" item="0"/>
          <tpl fld="3" item="5"/>
          <tpl fld="5" item="2"/>
        </tpls>
      </n>
      <m in="1">
        <tpls c="6">
          <tpl fld="0" item="0"/>
          <tpl fld="6" item="0"/>
          <tpl fld="1" item="1"/>
          <tpl hier="218" item="0"/>
          <tpl fld="3" item="5"/>
          <tpl fld="5" item="2"/>
        </tpls>
      </m>
      <n v="4.6386486486486485" in="1">
        <tpls c="6">
          <tpl fld="0" item="0"/>
          <tpl fld="6" item="1"/>
          <tpl fld="1" item="1"/>
          <tpl hier="218" item="0"/>
          <tpl fld="3" item="5"/>
          <tpl fld="5" item="2"/>
        </tpls>
      </n>
      <n v="10" in="0">
        <tpls c="6">
          <tpl fld="0" item="0"/>
          <tpl fld="6" item="3"/>
          <tpl fld="1" item="0"/>
          <tpl hier="218" item="0"/>
          <tpl fld="3" item="5"/>
          <tpl fld="5" item="2"/>
        </tpls>
      </n>
      <n v="41" in="0">
        <tpls c="6">
          <tpl fld="0" item="0"/>
          <tpl fld="6" item="4"/>
          <tpl fld="1" item="0"/>
          <tpl hier="218" item="0"/>
          <tpl fld="3" item="5"/>
          <tpl fld="5" item="2"/>
        </tpls>
      </n>
      <n v="8.051148648648649" in="1">
        <tpls c="6">
          <tpl fld="0" item="0"/>
          <tpl fld="6" item="4"/>
          <tpl fld="1" item="1"/>
          <tpl hier="218" item="0"/>
          <tpl fld="3" item="5"/>
          <tpl fld="5" item="3"/>
        </tpls>
      </n>
      <n v="995" in="0">
        <tpls c="6">
          <tpl fld="0" item="0"/>
          <tpl fld="6" item="1"/>
          <tpl fld="1" item="0"/>
          <tpl hier="218" item="0"/>
          <tpl fld="3" item="5"/>
          <tpl fld="5" item="3"/>
        </tpls>
      </n>
      <n v="529" in="0">
        <tpls c="6">
          <tpl fld="0" item="0"/>
          <tpl fld="6" item="0"/>
          <tpl fld="1" item="0"/>
          <tpl hier="218" item="0"/>
          <tpl fld="3" item="5"/>
          <tpl fld="5" item="3"/>
        </tpls>
      </n>
      <n v="82.230405405405406" in="1">
        <tpls c="6">
          <tpl fld="0" item="0"/>
          <tpl fld="6" item="2"/>
          <tpl fld="1" item="1"/>
          <tpl hier="218" item="0"/>
          <tpl fld="3" item="5"/>
          <tpl fld="5" item="3"/>
        </tpls>
      </n>
      <n v="13.846621621621622" in="1">
        <tpls c="6">
          <tpl fld="0" item="0"/>
          <tpl fld="6" item="0"/>
          <tpl fld="1" item="1"/>
          <tpl hier="218" item="0"/>
          <tpl fld="3" item="5"/>
          <tpl fld="5" item="3"/>
        </tpls>
      </n>
      <n v="20.382432432432431" in="1">
        <tpls c="6">
          <tpl fld="0" item="0"/>
          <tpl fld="6" item="1"/>
          <tpl fld="1" item="1"/>
          <tpl hier="218" item="0"/>
          <tpl fld="3" item="5"/>
          <tpl fld="5" item="3"/>
        </tpls>
      </n>
      <n v="480" in="0">
        <tpls c="6">
          <tpl fld="0" item="0"/>
          <tpl fld="6" item="3"/>
          <tpl fld="1" item="0"/>
          <tpl hier="218" item="0"/>
          <tpl fld="3" item="5"/>
          <tpl fld="5" item="3"/>
        </tpls>
      </n>
      <n v="907" in="0">
        <tpls c="6">
          <tpl fld="0" item="0"/>
          <tpl fld="6" item="4"/>
          <tpl fld="1" item="0"/>
          <tpl hier="218" item="0"/>
          <tpl fld="3" item="5"/>
          <tpl fld="5" item="3"/>
        </tpls>
      </n>
      <n v="65.90155405405406" in="1">
        <tpls c="6">
          <tpl fld="0" item="0"/>
          <tpl fld="6" item="4"/>
          <tpl fld="1" item="1"/>
          <tpl hier="218" item="0"/>
          <tpl fld="3" item="7"/>
          <tpl fld="7" item="1"/>
        </tpls>
      </n>
      <n v="2083" in="0">
        <tpls c="6">
          <tpl fld="0" item="0"/>
          <tpl fld="6" item="2"/>
          <tpl fld="1" item="0"/>
          <tpl hier="218" item="0"/>
          <tpl fld="3" item="7"/>
          <tpl fld="7" item="1"/>
        </tpls>
      </n>
      <n v="338" in="0">
        <tpls c="6">
          <tpl fld="0" item="0"/>
          <tpl fld="6" item="1"/>
          <tpl fld="1" item="0"/>
          <tpl hier="218" item="0"/>
          <tpl fld="3" item="7"/>
          <tpl fld="7" item="1"/>
        </tpls>
      </n>
      <n v="262.8426351351352" in="1">
        <tpls c="6">
          <tpl fld="0" item="0"/>
          <tpl fld="6" item="2"/>
          <tpl fld="1" item="1"/>
          <tpl hier="218" item="0"/>
          <tpl fld="3" item="7"/>
          <tpl fld="7" item="1"/>
        </tpls>
      </n>
      <n v="45.464662162162163" in="1">
        <tpls c="6">
          <tpl fld="0" item="0"/>
          <tpl fld="6" item="0"/>
          <tpl fld="1" item="1"/>
          <tpl hier="218" item="0"/>
          <tpl fld="3" item="7"/>
          <tpl fld="7" item="1"/>
        </tpls>
      </n>
      <n v="62.39371621621622" in="1">
        <tpls c="6">
          <tpl fld="0" item="0"/>
          <tpl fld="6" item="1"/>
          <tpl fld="1" item="1"/>
          <tpl hier="218" item="0"/>
          <tpl fld="3" item="7"/>
          <tpl fld="7" item="1"/>
        </tpls>
      </n>
      <n v="179" in="0">
        <tpls c="6">
          <tpl fld="0" item="0"/>
          <tpl fld="6" item="3"/>
          <tpl fld="1" item="0"/>
          <tpl hier="218" item="0"/>
          <tpl fld="3" item="7"/>
          <tpl fld="7" item="1"/>
        </tpls>
      </n>
      <n v="559" in="0">
        <tpls c="6">
          <tpl fld="0" item="0"/>
          <tpl fld="6" item="4"/>
          <tpl fld="1" item="0"/>
          <tpl hier="218" item="0"/>
          <tpl fld="3" item="7"/>
          <tpl fld="7" item="1"/>
        </tpls>
      </n>
      <n v="15.25" in="1">
        <tpls c="6">
          <tpl fld="0" item="0"/>
          <tpl fld="6" item="4"/>
          <tpl fld="1" item="1"/>
          <tpl hier="218" item="0"/>
          <tpl fld="3" item="7"/>
          <tpl fld="7" item="2"/>
        </tpls>
      </n>
      <n v="362" in="0">
        <tpls c="6">
          <tpl fld="0" item="0"/>
          <tpl fld="6" item="2"/>
          <tpl fld="1" item="0"/>
          <tpl hier="218" item="0"/>
          <tpl fld="3" item="7"/>
          <tpl fld="7" item="2"/>
        </tpls>
      </n>
      <n v="39" in="0">
        <tpls c="6">
          <tpl fld="0" item="0"/>
          <tpl fld="6" item="1"/>
          <tpl fld="1" item="0"/>
          <tpl hier="218" item="0"/>
          <tpl fld="3" item="7"/>
          <tpl fld="7" item="2"/>
        </tpls>
      </n>
      <n v="43.6" in="1">
        <tpls c="6">
          <tpl fld="0" item="0"/>
          <tpl fld="6" item="2"/>
          <tpl fld="1" item="1"/>
          <tpl hier="218" item="0"/>
          <tpl fld="3" item="7"/>
          <tpl fld="7" item="2"/>
        </tpls>
      </n>
      <n v="6.5009459459459462" in="1">
        <tpls c="6">
          <tpl fld="0" item="0"/>
          <tpl fld="6" item="0"/>
          <tpl fld="1" item="1"/>
          <tpl hier="218" item="0"/>
          <tpl fld="3" item="7"/>
          <tpl fld="7" item="2"/>
        </tpls>
      </n>
      <n v="9.417432432432431" in="1">
        <tpls c="6">
          <tpl fld="0" item="0"/>
          <tpl fld="6" item="1"/>
          <tpl fld="1" item="1"/>
          <tpl hier="218" item="0"/>
          <tpl fld="3" item="7"/>
          <tpl fld="7" item="2"/>
        </tpls>
      </n>
      <n v="42" in="0">
        <tpls c="6">
          <tpl fld="0" item="0"/>
          <tpl fld="6" item="3"/>
          <tpl fld="1" item="0"/>
          <tpl hier="218" item="0"/>
          <tpl fld="3" item="7"/>
          <tpl fld="7" item="2"/>
        </tpls>
      </n>
      <n v="162" in="0">
        <tpls c="6">
          <tpl fld="0" item="0"/>
          <tpl fld="6" item="4"/>
          <tpl fld="1" item="0"/>
          <tpl hier="218" item="0"/>
          <tpl fld="3" item="7"/>
          <tpl fld="7" item="2"/>
        </tpls>
      </n>
      <n v="3.0999999999999996" in="1">
        <tpls c="6">
          <tpl fld="0" item="0"/>
          <tpl fld="6" item="4"/>
          <tpl fld="1" item="1"/>
          <tpl hier="218" item="0"/>
          <tpl fld="3" item="7"/>
          <tpl fld="7" item="3"/>
        </tpls>
      </n>
      <n v="0.75" in="1">
        <tpls c="6">
          <tpl fld="0" item="0"/>
          <tpl fld="6" item="3"/>
          <tpl fld="1" item="1"/>
          <tpl hier="218" item="0"/>
          <tpl fld="3" item="7"/>
          <tpl fld="7" item="3"/>
        </tpls>
      </n>
      <n v="51" in="0">
        <tpls c="6">
          <tpl fld="0" item="0"/>
          <tpl fld="6" item="0"/>
          <tpl fld="1" item="0"/>
          <tpl hier="218" item="0"/>
          <tpl fld="3" item="7"/>
          <tpl fld="7" item="3"/>
        </tpls>
      </n>
      <n v="167" in="0">
        <tpls c="6">
          <tpl fld="0" item="0"/>
          <tpl fld="6" item="2"/>
          <tpl fld="1" item="0"/>
          <tpl hier="218" item="0"/>
          <tpl fld="3" item="7"/>
          <tpl fld="7" item="3"/>
        </tpls>
      </n>
      <n v="109" in="0">
        <tpls c="6">
          <tpl fld="0" item="0"/>
          <tpl fld="6" item="1"/>
          <tpl fld="1" item="0"/>
          <tpl hier="218" item="0"/>
          <tpl fld="3" item="7"/>
          <tpl fld="7" item="3"/>
        </tpls>
      </n>
      <n v="2" in="1">
        <tpls c="6">
          <tpl fld="0" item="0"/>
          <tpl fld="6" item="2"/>
          <tpl fld="1" item="1"/>
          <tpl hier="218" item="0"/>
          <tpl fld="3" item="7"/>
          <tpl fld="7" item="3"/>
        </tpls>
      </n>
      <n v="0.75" in="1">
        <tpls c="6">
          <tpl fld="0" item="0"/>
          <tpl fld="6" item="0"/>
          <tpl fld="1" item="1"/>
          <tpl hier="218" item="0"/>
          <tpl fld="3" item="7"/>
          <tpl fld="7" item="3"/>
        </tpls>
      </n>
      <n v="2" in="1">
        <tpls c="6">
          <tpl fld="0" item="0"/>
          <tpl fld="6" item="1"/>
          <tpl fld="1" item="1"/>
          <tpl hier="218" item="0"/>
          <tpl fld="3" item="7"/>
          <tpl fld="7" item="3"/>
        </tpls>
      </n>
      <n v="22" in="0">
        <tpls c="6">
          <tpl fld="0" item="0"/>
          <tpl fld="6" item="3"/>
          <tpl fld="1" item="0"/>
          <tpl hier="218" item="0"/>
          <tpl fld="3" item="7"/>
          <tpl fld="7" item="3"/>
        </tpls>
      </n>
      <n v="130" in="0">
        <tpls c="6">
          <tpl fld="0" item="0"/>
          <tpl fld="6" item="4"/>
          <tpl fld="1" item="0"/>
          <tpl hier="218" item="0"/>
          <tpl fld="3" item="7"/>
          <tpl fld="7" item="3"/>
        </tpls>
      </n>
      <n v="13.195945945945946" in="1">
        <tpls c="6">
          <tpl fld="0" item="0"/>
          <tpl fld="6" item="4"/>
          <tpl fld="1" item="1"/>
          <tpl hier="218" item="0"/>
          <tpl fld="3" item="5"/>
          <tpl fld="5" item="4"/>
        </tpls>
      </n>
      <n v="565" in="0">
        <tpls c="6">
          <tpl fld="0" item="0"/>
          <tpl fld="6" item="2"/>
          <tpl fld="1" item="0"/>
          <tpl hier="218" item="0"/>
          <tpl fld="3" item="5"/>
          <tpl fld="5" item="4"/>
        </tpls>
      </n>
      <n v="255" in="0">
        <tpls c="6">
          <tpl fld="0" item="0"/>
          <tpl fld="6" item="1"/>
          <tpl fld="1" item="0"/>
          <tpl hier="218" item="0"/>
          <tpl fld="3" item="5"/>
          <tpl fld="5" item="4"/>
        </tpls>
      </n>
      <n v="36.561486486486487" in="1">
        <tpls c="6">
          <tpl fld="0" item="0"/>
          <tpl fld="6" item="2"/>
          <tpl fld="1" item="1"/>
          <tpl hier="218" item="0"/>
          <tpl fld="3" item="5"/>
          <tpl fld="5" item="4"/>
        </tpls>
      </n>
      <n v="4.25" in="1">
        <tpls c="6">
          <tpl fld="0" item="0"/>
          <tpl fld="6" item="0"/>
          <tpl fld="1" item="1"/>
          <tpl hier="218" item="0"/>
          <tpl fld="3" item="5"/>
          <tpl fld="5" item="4"/>
        </tpls>
      </n>
      <n v="40.324864864864864" in="1">
        <tpls c="6">
          <tpl fld="0" item="0"/>
          <tpl fld="6" item="1"/>
          <tpl fld="1" item="1"/>
          <tpl hier="218" item="0"/>
          <tpl fld="3" item="5"/>
          <tpl fld="5" item="4"/>
        </tpls>
      </n>
      <n v="38" in="0">
        <tpls c="6">
          <tpl fld="0" item="0"/>
          <tpl fld="6" item="3"/>
          <tpl fld="1" item="0"/>
          <tpl hier="218" item="0"/>
          <tpl fld="3" item="5"/>
          <tpl fld="5" item="4"/>
        </tpls>
      </n>
      <n v="209" in="0">
        <tpls c="6">
          <tpl fld="0" item="0"/>
          <tpl fld="6" item="4"/>
          <tpl fld="1" item="0"/>
          <tpl hier="218" item="0"/>
          <tpl fld="3" item="5"/>
          <tpl fld="5" item="4"/>
        </tpls>
      </n>
      <n v="9.65" in="1">
        <tpls c="6">
          <tpl fld="0" item="0"/>
          <tpl fld="6" item="4"/>
          <tpl fld="1" item="1"/>
          <tpl hier="218" item="0"/>
          <tpl fld="3" item="5"/>
          <tpl fld="5" item="0"/>
        </tpls>
      </n>
      <n v="3.75" in="1">
        <tpls c="6">
          <tpl fld="0" item="0"/>
          <tpl fld="6" item="3"/>
          <tpl fld="1" item="1"/>
          <tpl hier="218" item="0"/>
          <tpl fld="3" item="5"/>
          <tpl fld="5" item="0"/>
        </tpls>
      </n>
      <n v="311" in="0">
        <tpls c="6">
          <tpl fld="0" item="0"/>
          <tpl fld="6" item="0"/>
          <tpl fld="1" item="0"/>
          <tpl hier="218" item="0"/>
          <tpl fld="3" item="5"/>
          <tpl fld="5" item="0"/>
        </tpls>
      </n>
      <n v="2132" in="0">
        <tpls c="6">
          <tpl fld="0" item="0"/>
          <tpl fld="6" item="2"/>
          <tpl fld="1" item="0"/>
          <tpl hier="218" item="0"/>
          <tpl fld="3" item="5"/>
          <tpl fld="5" item="0"/>
        </tpls>
      </n>
      <n v="109" in="0">
        <tpls c="6">
          <tpl fld="0" item="0"/>
          <tpl fld="6" item="1"/>
          <tpl fld="1" item="0"/>
          <tpl hier="218" item="0"/>
          <tpl fld="3" item="5"/>
          <tpl fld="5" item="0"/>
        </tpls>
      </n>
      <n v="50.469797297297298" in="1">
        <tpls c="6">
          <tpl fld="0" item="0"/>
          <tpl fld="6" item="2"/>
          <tpl fld="1" item="1"/>
          <tpl hier="218" item="0"/>
          <tpl fld="3" item="5"/>
          <tpl fld="5" item="0"/>
        </tpls>
      </n>
      <n v="4.352702702702703" in="1">
        <tpls c="6">
          <tpl fld="0" item="0"/>
          <tpl fld="6" item="0"/>
          <tpl fld="1" item="1"/>
          <tpl hier="218" item="0"/>
          <tpl fld="3" item="5"/>
          <tpl fld="5" item="0"/>
        </tpls>
      </n>
      <n v="2.85" in="1">
        <tpls c="6">
          <tpl fld="0" item="0"/>
          <tpl fld="6" item="1"/>
          <tpl fld="1" item="1"/>
          <tpl hier="218" item="0"/>
          <tpl fld="3" item="5"/>
          <tpl fld="5" item="0"/>
        </tpls>
      </n>
      <n v="377" in="0">
        <tpls c="6">
          <tpl fld="0" item="0"/>
          <tpl fld="6" item="3"/>
          <tpl fld="1" item="0"/>
          <tpl hier="218" item="0"/>
          <tpl fld="3" item="5"/>
          <tpl fld="5" item="0"/>
        </tpls>
      </n>
      <n v="235" in="0">
        <tpls c="6">
          <tpl fld="0" item="0"/>
          <tpl fld="6" item="4"/>
          <tpl fld="1" item="0"/>
          <tpl hier="218" item="0"/>
          <tpl fld="3" item="5"/>
          <tpl fld="5" item="0"/>
        </tpls>
      </n>
      <n v="17.45" in="1">
        <tpls c="6">
          <tpl fld="0" item="0"/>
          <tpl fld="6" item="4"/>
          <tpl fld="1" item="1"/>
          <tpl hier="218" item="0"/>
          <tpl fld="3" item="5"/>
          <tpl fld="5" item="5"/>
        </tpls>
      </n>
      <n v="2685" in="0">
        <tpls c="6">
          <tpl fld="0" item="0"/>
          <tpl fld="6" item="2"/>
          <tpl fld="1" item="0"/>
          <tpl hier="218" item="0"/>
          <tpl fld="3" item="5"/>
          <tpl fld="5" item="5"/>
        </tpls>
      </n>
      <n v="476" in="0">
        <tpls c="6">
          <tpl fld="0" item="0"/>
          <tpl fld="6" item="1"/>
          <tpl fld="1" item="0"/>
          <tpl hier="218" item="0"/>
          <tpl fld="3" item="5"/>
          <tpl fld="5" item="5"/>
        </tpls>
      </n>
      <n v="57.410135135135143" in="1">
        <tpls c="6">
          <tpl fld="0" item="0"/>
          <tpl fld="6" item="2"/>
          <tpl fld="1" item="1"/>
          <tpl hier="218" item="0"/>
          <tpl fld="3" item="5"/>
          <tpl fld="5" item="5"/>
        </tpls>
      </n>
      <n v="11.55777027027027" in="1">
        <tpls c="6">
          <tpl fld="0" item="0"/>
          <tpl fld="6" item="0"/>
          <tpl fld="1" item="1"/>
          <tpl hier="218" item="0"/>
          <tpl fld="3" item="5"/>
          <tpl fld="5" item="5"/>
        </tpls>
      </n>
      <n v="17.139189189189189" in="1">
        <tpls c="6">
          <tpl fld="0" item="0"/>
          <tpl fld="6" item="1"/>
          <tpl fld="1" item="1"/>
          <tpl hier="218" item="0"/>
          <tpl fld="3" item="5"/>
          <tpl fld="5" item="5"/>
        </tpls>
      </n>
      <n v="354" in="0">
        <tpls c="6">
          <tpl fld="0" item="0"/>
          <tpl fld="6" item="3"/>
          <tpl fld="1" item="0"/>
          <tpl hier="218" item="0"/>
          <tpl fld="3" item="5"/>
          <tpl fld="5" item="5"/>
        </tpls>
      </n>
      <n v="636" in="0">
        <tpls c="6">
          <tpl fld="0" item="0"/>
          <tpl fld="6" item="4"/>
          <tpl fld="1" item="0"/>
          <tpl hier="218" item="0"/>
          <tpl fld="3" item="5"/>
          <tpl fld="5" item="5"/>
        </tpls>
      </n>
      <n v="3.9000000000000004" in="1">
        <tpls c="6">
          <tpl fld="0" item="0"/>
          <tpl fld="6" item="4"/>
          <tpl fld="1" item="1"/>
          <tpl hier="218" item="0"/>
          <tpl fld="3" item="5"/>
          <tpl fld="5" item="6"/>
        </tpls>
      </n>
      <n v="281" in="0">
        <tpls c="6">
          <tpl fld="0" item="0"/>
          <tpl fld="6" item="2"/>
          <tpl fld="1" item="0"/>
          <tpl hier="218" item="0"/>
          <tpl fld="3" item="5"/>
          <tpl fld="5" item="6"/>
        </tpls>
      </n>
      <n v="136" in="0">
        <tpls c="6">
          <tpl fld="0" item="0"/>
          <tpl fld="6" item="1"/>
          <tpl fld="1" item="0"/>
          <tpl hier="218" item="0"/>
          <tpl fld="3" item="5"/>
          <tpl fld="5" item="6"/>
        </tpls>
      </n>
      <n v="3.3" in="1">
        <tpls c="6">
          <tpl fld="0" item="0"/>
          <tpl fld="6" item="2"/>
          <tpl fld="1" item="1"/>
          <tpl hier="218" item="0"/>
          <tpl fld="3" item="5"/>
          <tpl fld="5" item="6"/>
        </tpls>
      </n>
      <m in="1">
        <tpls c="6">
          <tpl fld="0" item="0"/>
          <tpl fld="6" item="0"/>
          <tpl fld="1" item="1"/>
          <tpl hier="218" item="0"/>
          <tpl fld="3" item="5"/>
          <tpl fld="5" item="6"/>
        </tpls>
      </m>
      <n v="2.349324324324324" in="1">
        <tpls c="6">
          <tpl fld="0" item="0"/>
          <tpl fld="6" item="1"/>
          <tpl fld="1" item="1"/>
          <tpl hier="218" item="0"/>
          <tpl fld="3" item="5"/>
          <tpl fld="5" item="6"/>
        </tpls>
      </n>
      <n v="26" in="0">
        <tpls c="6">
          <tpl fld="0" item="0"/>
          <tpl fld="6" item="3"/>
          <tpl fld="1" item="0"/>
          <tpl hier="218" item="0"/>
          <tpl fld="3" item="5"/>
          <tpl fld="5" item="6"/>
        </tpls>
      </n>
      <n v="170" in="0">
        <tpls c="6">
          <tpl fld="0" item="0"/>
          <tpl fld="6" item="4"/>
          <tpl fld="1" item="0"/>
          <tpl hier="218" item="0"/>
          <tpl fld="3" item="5"/>
          <tpl fld="5" item="6"/>
        </tpls>
      </n>
      <n v="23.337162162162159" in="1">
        <tpls c="6">
          <tpl fld="0" item="0"/>
          <tpl fld="6" item="4"/>
          <tpl fld="1" item="1"/>
          <tpl hier="218" item="0"/>
          <tpl fld="3" item="1"/>
          <tpl fld="5" item="1"/>
        </tpls>
      </n>
      <n v="2" in="1">
        <tpls c="6">
          <tpl fld="0" item="0"/>
          <tpl fld="6" item="3"/>
          <tpl fld="1" item="1"/>
          <tpl hier="218" item="0"/>
          <tpl fld="3" item="1"/>
          <tpl fld="5" item="1"/>
        </tpls>
      </n>
      <n v="454" in="0">
        <tpls c="6">
          <tpl fld="0" item="0"/>
          <tpl fld="6" item="2"/>
          <tpl fld="1" item="0"/>
          <tpl hier="218" item="0"/>
          <tpl fld="3" item="1"/>
          <tpl fld="5" item="1"/>
        </tpls>
      </n>
      <n v="51" in="0">
        <tpls c="6">
          <tpl fld="0" item="0"/>
          <tpl fld="6" item="1"/>
          <tpl fld="1" item="0"/>
          <tpl hier="218" item="0"/>
          <tpl fld="3" item="1"/>
          <tpl fld="5" item="1"/>
        </tpls>
      </n>
      <n v="39.237635135135136" in="1">
        <tpls c="6">
          <tpl fld="0" item="0"/>
          <tpl fld="6" item="2"/>
          <tpl fld="1" item="1"/>
          <tpl hier="218" item="0"/>
          <tpl fld="3" item="1"/>
          <tpl fld="5" item="1"/>
        </tpls>
      </n>
      <n v="27.987837837837837" in="1">
        <tpls c="6">
          <tpl fld="0" item="0"/>
          <tpl fld="6" item="0"/>
          <tpl fld="1" item="1"/>
          <tpl hier="218" item="0"/>
          <tpl fld="3" item="1"/>
          <tpl fld="5" item="1"/>
        </tpls>
      </n>
      <n v="4" in="1">
        <tpls c="6">
          <tpl fld="0" item="0"/>
          <tpl fld="6" item="1"/>
          <tpl fld="1" item="1"/>
          <tpl hier="218" item="0"/>
          <tpl fld="3" item="1"/>
          <tpl fld="5" item="1"/>
        </tpls>
      </n>
      <n v="68" in="0">
        <tpls c="6">
          <tpl fld="0" item="0"/>
          <tpl fld="6" item="3"/>
          <tpl fld="1" item="0"/>
          <tpl hier="218" item="0"/>
          <tpl fld="3" item="1"/>
          <tpl fld="5" item="1"/>
        </tpls>
      </n>
      <n v="386" in="0">
        <tpls c="6">
          <tpl fld="0" item="0"/>
          <tpl fld="6" item="4"/>
          <tpl fld="1" item="0"/>
          <tpl hier="218" item="0"/>
          <tpl fld="3" item="1"/>
          <tpl fld="5" item="1"/>
        </tpls>
      </n>
      <n v="1.6" in="1">
        <tpls c="6">
          <tpl fld="0" item="0"/>
          <tpl fld="6" item="4"/>
          <tpl fld="1" item="1"/>
          <tpl hier="218" item="0"/>
          <tpl fld="3" item="1"/>
          <tpl fld="5" item="7"/>
        </tpls>
      </n>
      <n v="329" in="0">
        <tpls c="6">
          <tpl fld="0" item="0"/>
          <tpl fld="6" item="2"/>
          <tpl fld="1" item="0"/>
          <tpl hier="218" item="0"/>
          <tpl fld="3" item="1"/>
          <tpl fld="5" item="7"/>
        </tpls>
      </n>
      <n v="16" in="0">
        <tpls c="6">
          <tpl fld="0" item="0"/>
          <tpl fld="6" item="1"/>
          <tpl fld="1" item="0"/>
          <tpl hier="218" item="0"/>
          <tpl fld="3" item="1"/>
          <tpl fld="5" item="7"/>
        </tpls>
      </n>
      <n v="14.200675675675674" in="1">
        <tpls c="6">
          <tpl fld="0" item="0"/>
          <tpl fld="6" item="2"/>
          <tpl fld="1" item="1"/>
          <tpl hier="218" item="0"/>
          <tpl fld="3" item="1"/>
          <tpl fld="5" item="7"/>
        </tpls>
      </n>
      <n v="1" in="1">
        <tpls c="6">
          <tpl fld="0" item="0"/>
          <tpl fld="6" item="0"/>
          <tpl fld="1" item="1"/>
          <tpl hier="218" item="0"/>
          <tpl fld="3" item="1"/>
          <tpl fld="5" item="7"/>
        </tpls>
      </n>
      <n v="1" in="1">
        <tpls c="6">
          <tpl fld="0" item="0"/>
          <tpl fld="6" item="1"/>
          <tpl fld="1" item="1"/>
          <tpl hier="218" item="0"/>
          <tpl fld="3" item="1"/>
          <tpl fld="5" item="7"/>
        </tpls>
      </n>
      <n v="69" in="0">
        <tpls c="6">
          <tpl fld="0" item="0"/>
          <tpl fld="6" item="3"/>
          <tpl fld="1" item="0"/>
          <tpl hier="218" item="0"/>
          <tpl fld="3" item="1"/>
          <tpl fld="5" item="7"/>
        </tpls>
      </n>
      <n v="53" in="0">
        <tpls c="6">
          <tpl fld="0" item="0"/>
          <tpl fld="6" item="4"/>
          <tpl fld="1" item="0"/>
          <tpl hier="218" item="0"/>
          <tpl fld="3" item="1"/>
          <tpl fld="5" item="7"/>
        </tpls>
      </n>
      <n v="1" in="1">
        <tpls c="6">
          <tpl fld="0" item="0"/>
          <tpl fld="6" item="4"/>
          <tpl fld="1" item="1"/>
          <tpl hier="218" item="0"/>
          <tpl fld="3" item="1"/>
          <tpl fld="5" item="2"/>
        </tpls>
      </n>
      <n v="25" in="0">
        <tpls c="6">
          <tpl fld="0" item="0"/>
          <tpl fld="6" item="0"/>
          <tpl fld="1" item="0"/>
          <tpl hier="218" item="0"/>
          <tpl fld="3" item="1"/>
          <tpl fld="5" item="2"/>
        </tpls>
      </n>
      <n v="30" in="0">
        <tpls c="6">
          <tpl fld="0" item="0"/>
          <tpl fld="6" item="2"/>
          <tpl fld="1" item="0"/>
          <tpl hier="218" item="0"/>
          <tpl fld="3" item="1"/>
          <tpl fld="5" item="2"/>
        </tpls>
      </n>
      <n v="19" in="0">
        <tpls c="6">
          <tpl fld="0" item="0"/>
          <tpl fld="6" item="1"/>
          <tpl fld="1" item="0"/>
          <tpl hier="218" item="0"/>
          <tpl fld="3" item="1"/>
          <tpl fld="5" item="2"/>
        </tpls>
      </n>
      <m in="1">
        <tpls c="6">
          <tpl fld="0" item="0"/>
          <tpl fld="6" item="2"/>
          <tpl fld="1" item="1"/>
          <tpl hier="218" item="0"/>
          <tpl fld="3" item="1"/>
          <tpl fld="5" item="2"/>
        </tpls>
      </m>
      <m in="1">
        <tpls c="6">
          <tpl fld="0" item="0"/>
          <tpl fld="6" item="0"/>
          <tpl fld="1" item="1"/>
          <tpl hier="218" item="0"/>
          <tpl fld="3" item="1"/>
          <tpl fld="5" item="2"/>
        </tpls>
      </m>
      <n v="0.35" in="1">
        <tpls c="6">
          <tpl fld="0" item="0"/>
          <tpl fld="6" item="1"/>
          <tpl fld="1" item="1"/>
          <tpl hier="218" item="0"/>
          <tpl fld="3" item="1"/>
          <tpl fld="5" item="2"/>
        </tpls>
      </n>
      <n v="6" in="0">
        <tpls c="6">
          <tpl fld="0" item="0"/>
          <tpl fld="6" item="3"/>
          <tpl fld="1" item="0"/>
          <tpl hier="218" item="0"/>
          <tpl fld="3" item="1"/>
          <tpl fld="5" item="2"/>
        </tpls>
      </n>
      <n v="68" in="0">
        <tpls c="6">
          <tpl fld="0" item="0"/>
          <tpl fld="6" item="4"/>
          <tpl fld="1" item="0"/>
          <tpl hier="218" item="0"/>
          <tpl fld="3" item="1"/>
          <tpl fld="5" item="2"/>
        </tpls>
      </n>
      <n v="33.8527027027027" in="1">
        <tpls c="6">
          <tpl fld="0" item="0"/>
          <tpl fld="6" item="4"/>
          <tpl fld="1" item="1"/>
          <tpl hier="218" item="0"/>
          <tpl fld="3" item="1"/>
          <tpl fld="5" item="3"/>
        </tpls>
      </n>
      <n v="1520" in="0">
        <tpls c="6">
          <tpl fld="0" item="0"/>
          <tpl fld="6" item="2"/>
          <tpl fld="1" item="0"/>
          <tpl hier="218" item="0"/>
          <tpl fld="3" item="1"/>
          <tpl fld="5" item="3"/>
        </tpls>
      </n>
      <n v="163" in="0">
        <tpls c="6">
          <tpl fld="0" item="0"/>
          <tpl fld="6" item="1"/>
          <tpl fld="1" item="0"/>
          <tpl hier="218" item="0"/>
          <tpl fld="3" item="1"/>
          <tpl fld="5" item="3"/>
        </tpls>
      </n>
      <n v="38.518581081081081" in="1">
        <tpls c="6">
          <tpl fld="0" item="0"/>
          <tpl fld="6" item="2"/>
          <tpl fld="1" item="1"/>
          <tpl hier="218" item="0"/>
          <tpl fld="3" item="1"/>
          <tpl fld="5" item="3"/>
        </tpls>
      </n>
      <n v="12.314189189189189" in="1">
        <tpls c="6">
          <tpl fld="0" item="0"/>
          <tpl fld="6" item="0"/>
          <tpl fld="1" item="1"/>
          <tpl hier="218" item="0"/>
          <tpl fld="3" item="1"/>
          <tpl fld="5" item="3"/>
        </tpls>
      </n>
      <n v="4.2878378378378379" in="1">
        <tpls c="6">
          <tpl fld="0" item="0"/>
          <tpl fld="6" item="1"/>
          <tpl fld="1" item="1"/>
          <tpl hier="218" item="0"/>
          <tpl fld="3" item="1"/>
          <tpl fld="5" item="3"/>
        </tpls>
      </n>
      <n v="352" in="0">
        <tpls c="6">
          <tpl fld="0" item="0"/>
          <tpl fld="6" item="3"/>
          <tpl fld="1" item="0"/>
          <tpl hier="218" item="0"/>
          <tpl fld="3" item="1"/>
          <tpl fld="5" item="3"/>
        </tpls>
      </n>
      <n v="1191" in="0">
        <tpls c="6">
          <tpl fld="0" item="0"/>
          <tpl fld="6" item="4"/>
          <tpl fld="1" item="0"/>
          <tpl hier="218" item="0"/>
          <tpl fld="3" item="1"/>
          <tpl fld="5" item="3"/>
        </tpls>
      </n>
      <n v="18.625202702702705" in="1">
        <tpls c="6">
          <tpl fld="0" item="0"/>
          <tpl fld="6" item="4"/>
          <tpl fld="1" item="1"/>
          <tpl hier="218" item="0"/>
          <tpl fld="3" item="1"/>
          <tpl fld="5" item="8"/>
        </tpls>
      </n>
      <n v="585" in="0">
        <tpls c="6">
          <tpl fld="0" item="0"/>
          <tpl fld="6" item="0"/>
          <tpl fld="1" item="0"/>
          <tpl hier="218" item="0"/>
          <tpl fld="3" item="1"/>
          <tpl fld="5" item="8"/>
        </tpls>
      </n>
      <n v="623" in="0">
        <tpls c="6">
          <tpl fld="0" item="0"/>
          <tpl fld="6" item="2"/>
          <tpl fld="1" item="0"/>
          <tpl hier="218" item="0"/>
          <tpl fld="3" item="1"/>
          <tpl fld="5" item="8"/>
        </tpls>
      </n>
      <n v="88" in="0">
        <tpls c="6">
          <tpl fld="0" item="0"/>
          <tpl fld="6" item="1"/>
          <tpl fld="1" item="0"/>
          <tpl hier="218" item="0"/>
          <tpl fld="3" item="1"/>
          <tpl fld="5" item="8"/>
        </tpls>
      </n>
      <n v="14.944391891891891" in="1">
        <tpls c="6">
          <tpl fld="0" item="0"/>
          <tpl fld="6" item="2"/>
          <tpl fld="1" item="1"/>
          <tpl hier="218" item="0"/>
          <tpl fld="3" item="1"/>
          <tpl fld="5" item="8"/>
        </tpls>
      </n>
      <n v="8.2898648648648656" in="1">
        <tpls c="6">
          <tpl fld="0" item="0"/>
          <tpl fld="6" item="0"/>
          <tpl fld="1" item="1"/>
          <tpl hier="218" item="0"/>
          <tpl fld="3" item="1"/>
          <tpl fld="5" item="8"/>
        </tpls>
      </n>
      <n v="0.5" in="1">
        <tpls c="6">
          <tpl fld="0" item="0"/>
          <tpl fld="6" item="1"/>
          <tpl fld="1" item="1"/>
          <tpl hier="218" item="0"/>
          <tpl fld="3" item="1"/>
          <tpl fld="5" item="8"/>
        </tpls>
      </n>
      <n v="214" in="0">
        <tpls c="6">
          <tpl fld="0" item="0"/>
          <tpl fld="6" item="3"/>
          <tpl fld="1" item="0"/>
          <tpl hier="218" item="0"/>
          <tpl fld="3" item="1"/>
          <tpl fld="5" item="8"/>
        </tpls>
      </n>
      <n v="751" in="0">
        <tpls c="6">
          <tpl fld="0" item="0"/>
          <tpl fld="6" item="4"/>
          <tpl fld="1" item="0"/>
          <tpl hier="218" item="0"/>
          <tpl fld="3" item="1"/>
          <tpl fld="5" item="8"/>
        </tpls>
      </n>
      <m in="1">
        <tpls c="6">
          <tpl fld="0" item="0"/>
          <tpl fld="6" item="4"/>
          <tpl fld="1" item="1"/>
          <tpl hier="218" item="0"/>
          <tpl fld="3" item="3"/>
          <tpl fld="5" item="4"/>
        </tpls>
      </m>
      <n v="2" in="0">
        <tpls c="6">
          <tpl fld="0" item="0"/>
          <tpl fld="6" item="0"/>
          <tpl fld="1" item="0"/>
          <tpl hier="218" item="0"/>
          <tpl fld="3" item="3"/>
          <tpl fld="5" item="4"/>
        </tpls>
      </n>
      <n v="0" in="0">
        <tpls c="6">
          <tpl fld="0" item="0"/>
          <tpl fld="6" item="2"/>
          <tpl fld="1" item="0"/>
          <tpl hier="218" item="0"/>
          <tpl fld="3" item="3"/>
          <tpl fld="5" item="4"/>
        </tpls>
      </n>
      <m in="0">
        <tpls c="6">
          <tpl fld="0" item="0"/>
          <tpl fld="6" item="1"/>
          <tpl fld="1" item="0"/>
          <tpl hier="218" item="0"/>
          <tpl fld="3" item="3"/>
          <tpl fld="5" item="4"/>
        </tpls>
      </m>
      <m in="1">
        <tpls c="6">
          <tpl fld="0" item="0"/>
          <tpl fld="6" item="2"/>
          <tpl fld="1" item="1"/>
          <tpl hier="218" item="0"/>
          <tpl fld="3" item="3"/>
          <tpl fld="5" item="4"/>
        </tpls>
      </m>
      <m in="1">
        <tpls c="6">
          <tpl fld="0" item="0"/>
          <tpl fld="6" item="0"/>
          <tpl fld="1" item="1"/>
          <tpl hier="218" item="0"/>
          <tpl fld="3" item="3"/>
          <tpl fld="5" item="4"/>
        </tpls>
      </m>
      <m in="1">
        <tpls c="6">
          <tpl fld="0" item="0"/>
          <tpl fld="6" item="1"/>
          <tpl fld="1" item="1"/>
          <tpl hier="218" item="0"/>
          <tpl fld="3" item="3"/>
          <tpl fld="5" item="4"/>
        </tpls>
      </m>
      <m in="0">
        <tpls c="6">
          <tpl fld="0" item="0"/>
          <tpl fld="6" item="3"/>
          <tpl fld="1" item="0"/>
          <tpl hier="218" item="0"/>
          <tpl fld="3" item="3"/>
          <tpl fld="5" item="4"/>
        </tpls>
      </m>
      <n v="0" in="0">
        <tpls c="6">
          <tpl fld="0" item="0"/>
          <tpl fld="6" item="4"/>
          <tpl fld="1" item="0"/>
          <tpl hier="218" item="0"/>
          <tpl fld="3" item="3"/>
          <tpl fld="5" item="4"/>
        </tpls>
      </n>
      <n v="2.917297297297297" in="1">
        <tpls c="6">
          <tpl fld="0" item="0"/>
          <tpl fld="6" item="4"/>
          <tpl fld="1" item="1"/>
          <tpl hier="218" item="0"/>
          <tpl fld="3" item="3"/>
          <tpl fld="5" item="0"/>
        </tpls>
      </n>
      <n v="68" in="0">
        <tpls c="6">
          <tpl fld="0" item="0"/>
          <tpl fld="6" item="2"/>
          <tpl fld="1" item="0"/>
          <tpl hier="218" item="0"/>
          <tpl fld="3" item="3"/>
          <tpl fld="5" item="0"/>
        </tpls>
      </n>
      <n v="28" in="0">
        <tpls c="6">
          <tpl fld="0" item="0"/>
          <tpl fld="6" item="1"/>
          <tpl fld="1" item="0"/>
          <tpl hier="218" item="0"/>
          <tpl fld="3" item="3"/>
          <tpl fld="5" item="0"/>
        </tpls>
      </n>
      <n v="2" in="1">
        <tpls c="6">
          <tpl fld="0" item="0"/>
          <tpl fld="6" item="2"/>
          <tpl fld="1" item="1"/>
          <tpl hier="218" item="0"/>
          <tpl fld="3" item="3"/>
          <tpl fld="5" item="0"/>
        </tpls>
      </n>
      <n v="2.4000000000000004" in="1">
        <tpls c="6">
          <tpl fld="0" item="0"/>
          <tpl fld="6" item="0"/>
          <tpl fld="1" item="1"/>
          <tpl hier="218" item="0"/>
          <tpl fld="3" item="3"/>
          <tpl fld="5" item="0"/>
        </tpls>
      </n>
      <m in="1">
        <tpls c="6">
          <tpl fld="0" item="0"/>
          <tpl fld="6" item="1"/>
          <tpl fld="1" item="1"/>
          <tpl hier="218" item="0"/>
          <tpl fld="3" item="3"/>
          <tpl fld="5" item="0"/>
        </tpls>
      </m>
      <n v="50" in="0">
        <tpls c="6">
          <tpl fld="0" item="0"/>
          <tpl fld="6" item="3"/>
          <tpl fld="1" item="0"/>
          <tpl hier="218" item="0"/>
          <tpl fld="3" item="3"/>
          <tpl fld="5" item="0"/>
        </tpls>
      </n>
      <n v="152" in="0">
        <tpls c="6">
          <tpl fld="0" item="0"/>
          <tpl fld="6" item="4"/>
          <tpl fld="1" item="0"/>
          <tpl hier="218" item="0"/>
          <tpl fld="3" item="3"/>
          <tpl fld="5" item="0"/>
        </tpls>
      </n>
      <n v="6.1" in="1">
        <tpls c="6">
          <tpl fld="0" item="0"/>
          <tpl fld="6" item="4"/>
          <tpl fld="1" item="1"/>
          <tpl hier="218" item="0"/>
          <tpl fld="3" item="3"/>
          <tpl fld="5" item="5"/>
        </tpls>
      </n>
      <n v="777" in="0">
        <tpls c="6">
          <tpl fld="0" item="0"/>
          <tpl fld="6" item="0"/>
          <tpl fld="1" item="0"/>
          <tpl hier="218" item="0"/>
          <tpl fld="3" item="3"/>
          <tpl fld="5" item="5"/>
        </tpls>
      </n>
      <n v="775" in="0">
        <tpls c="6">
          <tpl fld="0" item="0"/>
          <tpl fld="6" item="2"/>
          <tpl fld="1" item="0"/>
          <tpl hier="218" item="0"/>
          <tpl fld="3" item="3"/>
          <tpl fld="5" item="5"/>
        </tpls>
      </n>
      <n v="129" in="0">
        <tpls c="6">
          <tpl fld="0" item="0"/>
          <tpl fld="6" item="1"/>
          <tpl fld="1" item="0"/>
          <tpl hier="218" item="0"/>
          <tpl fld="3" item="3"/>
          <tpl fld="5" item="5"/>
        </tpls>
      </n>
      <n v="10.722972972972974" in="1">
        <tpls c="6">
          <tpl fld="0" item="0"/>
          <tpl fld="6" item="2"/>
          <tpl fld="1" item="1"/>
          <tpl hier="218" item="0"/>
          <tpl fld="3" item="3"/>
          <tpl fld="5" item="5"/>
        </tpls>
      </n>
      <n v="2.5" in="1">
        <tpls c="6">
          <tpl fld="0" item="0"/>
          <tpl fld="6" item="0"/>
          <tpl fld="1" item="1"/>
          <tpl hier="218" item="0"/>
          <tpl fld="3" item="3"/>
          <tpl fld="5" item="5"/>
        </tpls>
      </n>
      <n v="0.25" in="1">
        <tpls c="6">
          <tpl fld="0" item="0"/>
          <tpl fld="6" item="1"/>
          <tpl fld="1" item="1"/>
          <tpl hier="218" item="0"/>
          <tpl fld="3" item="3"/>
          <tpl fld="5" item="5"/>
        </tpls>
      </n>
      <n v="411" in="0">
        <tpls c="6">
          <tpl fld="0" item="0"/>
          <tpl fld="6" item="3"/>
          <tpl fld="1" item="0"/>
          <tpl hier="218" item="0"/>
          <tpl fld="3" item="3"/>
          <tpl fld="5" item="5"/>
        </tpls>
      </n>
      <n v="888" in="0">
        <tpls c="6">
          <tpl fld="0" item="0"/>
          <tpl fld="6" item="4"/>
          <tpl fld="1" item="0"/>
          <tpl hier="218" item="0"/>
          <tpl fld="3" item="3"/>
          <tpl fld="5" item="5"/>
        </tpls>
      </n>
      <n v="4" in="1">
        <tpls c="6">
          <tpl fld="0" item="0"/>
          <tpl fld="6" item="4"/>
          <tpl fld="1" item="1"/>
          <tpl hier="218" item="0"/>
          <tpl fld="3" item="3"/>
          <tpl fld="5" item="6"/>
        </tpls>
      </n>
      <n v="443" in="0">
        <tpls c="6">
          <tpl fld="0" item="0"/>
          <tpl fld="6" item="2"/>
          <tpl fld="1" item="0"/>
          <tpl hier="218" item="0"/>
          <tpl fld="3" item="3"/>
          <tpl fld="5" item="6"/>
        </tpls>
      </n>
      <n v="23" in="0">
        <tpls c="6">
          <tpl fld="0" item="0"/>
          <tpl fld="6" item="1"/>
          <tpl fld="1" item="0"/>
          <tpl hier="218" item="0"/>
          <tpl fld="3" item="3"/>
          <tpl fld="5" item="6"/>
        </tpls>
      </n>
      <n v="11.2" in="1">
        <tpls c="6">
          <tpl fld="0" item="0"/>
          <tpl fld="6" item="2"/>
          <tpl fld="1" item="1"/>
          <tpl hier="218" item="0"/>
          <tpl fld="3" item="3"/>
          <tpl fld="5" item="6"/>
        </tpls>
      </n>
      <n v="10.557432432432432" in="1">
        <tpls c="6">
          <tpl fld="0" item="0"/>
          <tpl fld="6" item="0"/>
          <tpl fld="1" item="1"/>
          <tpl hier="218" item="0"/>
          <tpl fld="3" item="3"/>
          <tpl fld="5" item="6"/>
        </tpls>
      </n>
      <m in="1">
        <tpls c="6">
          <tpl fld="0" item="0"/>
          <tpl fld="6" item="1"/>
          <tpl fld="1" item="1"/>
          <tpl hier="218" item="0"/>
          <tpl fld="3" item="3"/>
          <tpl fld="5" item="6"/>
        </tpls>
      </m>
      <n v="141" in="0">
        <tpls c="6">
          <tpl fld="0" item="0"/>
          <tpl fld="6" item="3"/>
          <tpl fld="1" item="0"/>
          <tpl hier="218" item="0"/>
          <tpl fld="3" item="3"/>
          <tpl fld="5" item="6"/>
        </tpls>
      </n>
      <n v="202" in="0">
        <tpls c="6">
          <tpl fld="0" item="0"/>
          <tpl fld="6" item="4"/>
          <tpl fld="1" item="0"/>
          <tpl hier="218" item="0"/>
          <tpl fld="3" item="3"/>
          <tpl fld="5" item="6"/>
        </tpls>
      </n>
      <m in="1">
        <tpls c="6">
          <tpl fld="0" item="0"/>
          <tpl fld="6" item="4"/>
          <tpl fld="1" item="1"/>
          <tpl hier="218" item="0"/>
          <tpl fld="3" item="4"/>
          <tpl fld="5" item="1"/>
        </tpls>
      </m>
      <n v="28" in="0">
        <tpls c="6">
          <tpl fld="0" item="0"/>
          <tpl fld="6" item="0"/>
          <tpl fld="1" item="0"/>
          <tpl hier="218" item="0"/>
          <tpl fld="3" item="4"/>
          <tpl fld="5" item="1"/>
        </tpls>
      </n>
      <n v="110" in="0">
        <tpls c="6">
          <tpl fld="0" item="0"/>
          <tpl fld="6" item="2"/>
          <tpl fld="1" item="0"/>
          <tpl hier="218" item="0"/>
          <tpl fld="3" item="4"/>
          <tpl fld="5" item="1"/>
        </tpls>
      </n>
      <n v="59" in="0">
        <tpls c="6">
          <tpl fld="0" item="0"/>
          <tpl fld="6" item="1"/>
          <tpl fld="1" item="0"/>
          <tpl hier="218" item="0"/>
          <tpl fld="3" item="4"/>
          <tpl fld="5" item="1"/>
        </tpls>
      </n>
      <n v="3.5999999999999996" in="1">
        <tpls c="6">
          <tpl fld="0" item="0"/>
          <tpl fld="6" item="2"/>
          <tpl fld="1" item="1"/>
          <tpl hier="218" item="0"/>
          <tpl fld="3" item="4"/>
          <tpl fld="5" item="1"/>
        </tpls>
      </n>
      <n v="2" in="1">
        <tpls c="6">
          <tpl fld="0" item="0"/>
          <tpl fld="6" item="0"/>
          <tpl fld="1" item="1"/>
          <tpl hier="218" item="0"/>
          <tpl fld="3" item="4"/>
          <tpl fld="5" item="1"/>
        </tpls>
      </n>
      <n v="2.2999999999999998" in="1">
        <tpls c="6">
          <tpl fld="0" item="0"/>
          <tpl fld="6" item="1"/>
          <tpl fld="1" item="1"/>
          <tpl hier="218" item="0"/>
          <tpl fld="3" item="4"/>
          <tpl fld="5" item="1"/>
        </tpls>
      </n>
      <n v="15" in="0">
        <tpls c="6">
          <tpl fld="0" item="0"/>
          <tpl fld="6" item="3"/>
          <tpl fld="1" item="0"/>
          <tpl hier="218" item="0"/>
          <tpl fld="3" item="4"/>
          <tpl fld="5" item="1"/>
        </tpls>
      </n>
      <n v="47" in="0">
        <tpls c="6">
          <tpl fld="0" item="0"/>
          <tpl fld="6" item="4"/>
          <tpl fld="1" item="0"/>
          <tpl hier="218" item="0"/>
          <tpl fld="3" item="4"/>
          <tpl fld="5" item="1"/>
        </tpls>
      </n>
      <m in="1">
        <tpls c="6">
          <tpl fld="0" item="0"/>
          <tpl fld="6" item="4"/>
          <tpl fld="1" item="1"/>
          <tpl hier="218" item="0"/>
          <tpl fld="3" item="4"/>
          <tpl fld="5" item="7"/>
        </tpls>
      </m>
      <n v="8" in="0">
        <tpls c="6">
          <tpl fld="0" item="0"/>
          <tpl fld="6" item="2"/>
          <tpl fld="1" item="0"/>
          <tpl hier="218" item="0"/>
          <tpl fld="3" item="4"/>
          <tpl fld="5" item="7"/>
        </tpls>
      </n>
      <n v="7" in="0">
        <tpls c="6">
          <tpl fld="0" item="0"/>
          <tpl fld="6" item="1"/>
          <tpl fld="1" item="0"/>
          <tpl hier="218" item="0"/>
          <tpl fld="3" item="4"/>
          <tpl fld="5" item="7"/>
        </tpls>
      </n>
      <n v="1.3952702702702702" in="1">
        <tpls c="6">
          <tpl fld="0" item="0"/>
          <tpl fld="6" item="2"/>
          <tpl fld="1" item="1"/>
          <tpl hier="218" item="0"/>
          <tpl fld="3" item="4"/>
          <tpl fld="5" item="7"/>
        </tpls>
      </n>
      <n v="1.3" in="1">
        <tpls c="6">
          <tpl fld="0" item="0"/>
          <tpl fld="6" item="0"/>
          <tpl fld="1" item="1"/>
          <tpl hier="218" item="0"/>
          <tpl fld="3" item="4"/>
          <tpl fld="5" item="7"/>
        </tpls>
      </n>
      <m in="1">
        <tpls c="6">
          <tpl fld="0" item="0"/>
          <tpl fld="6" item="1"/>
          <tpl fld="1" item="1"/>
          <tpl hier="218" item="0"/>
          <tpl fld="3" item="4"/>
          <tpl fld="5" item="7"/>
        </tpls>
      </m>
      <n v="2" in="0">
        <tpls c="6">
          <tpl fld="0" item="0"/>
          <tpl fld="6" item="3"/>
          <tpl fld="1" item="0"/>
          <tpl hier="218" item="0"/>
          <tpl fld="3" item="4"/>
          <tpl fld="5" item="7"/>
        </tpls>
      </n>
      <n v="8" in="0">
        <tpls c="6">
          <tpl fld="0" item="0"/>
          <tpl fld="6" item="4"/>
          <tpl fld="1" item="0"/>
          <tpl hier="218" item="0"/>
          <tpl fld="3" item="4"/>
          <tpl fld="5" item="7"/>
        </tpls>
      </n>
      <n v="4" in="0">
        <tpls c="6">
          <tpl fld="0" item="0"/>
          <tpl fld="6" item="0"/>
          <tpl fld="1" item="0"/>
          <tpl hier="218" item="0"/>
          <tpl fld="3" item="4"/>
          <tpl fld="5" item="2"/>
        </tpls>
      </n>
      <n v="0.55000000000000004" in="1">
        <tpls c="6">
          <tpl fld="0" item="0"/>
          <tpl fld="6" item="1"/>
          <tpl fld="1" item="1"/>
          <tpl hier="218" item="0"/>
          <tpl fld="3" item="4"/>
          <tpl fld="5" item="2"/>
        </tpls>
      </n>
      <n v="6" in="0">
        <tpls c="6">
          <tpl fld="0" item="0"/>
          <tpl fld="6" item="2"/>
          <tpl fld="1" item="0"/>
          <tpl hier="218" item="0"/>
          <tpl fld="3" item="4"/>
          <tpl fld="5" item="2"/>
        </tpls>
      </n>
      <m in="1">
        <tpls c="6">
          <tpl fld="0" item="0"/>
          <tpl fld="6" item="0"/>
          <tpl fld="1" item="1"/>
          <tpl hier="218" item="0"/>
          <tpl fld="3" item="4"/>
          <tpl fld="5" item="2"/>
        </tpls>
      </m>
      <n v="1" in="0">
        <tpls c="6">
          <tpl fld="0" item="0"/>
          <tpl fld="6" item="3"/>
          <tpl fld="1" item="0"/>
          <tpl hier="218" item="0"/>
          <tpl fld="3" item="4"/>
          <tpl fld="5" item="2"/>
        </tpls>
      </n>
      <n v="16" in="0">
        <tpls c="6">
          <tpl fld="0" item="0"/>
          <tpl fld="6" item="4"/>
          <tpl fld="1" item="0"/>
          <tpl hier="218" item="0"/>
          <tpl fld="3" item="4"/>
          <tpl fld="5" item="2"/>
        </tpls>
      </n>
      <m in="1">
        <tpls c="6">
          <tpl fld="0" item="0"/>
          <tpl fld="6" item="3"/>
          <tpl fld="1" item="1"/>
          <tpl hier="218" item="0"/>
          <tpl fld="3" item="4"/>
          <tpl fld="5" item="6"/>
        </tpls>
      </m>
      <n v="16" in="0">
        <tpls c="6">
          <tpl fld="0" item="0"/>
          <tpl fld="6" item="1"/>
          <tpl fld="1" item="0"/>
          <tpl hier="218" item="0"/>
          <tpl fld="3" item="4"/>
          <tpl fld="5" item="6"/>
        </tpls>
      </n>
      <m in="1">
        <tpls c="6">
          <tpl fld="0" item="0"/>
          <tpl fld="6" item="4"/>
          <tpl fld="1" item="1"/>
          <tpl hier="218" item="0"/>
          <tpl fld="3" item="4"/>
          <tpl fld="5" item="6"/>
        </tpls>
      </m>
      <n v="56" in="0">
        <tpls c="6">
          <tpl fld="0" item="0"/>
          <tpl fld="6" item="2"/>
          <tpl fld="1" item="0"/>
          <tpl hier="218" item="0"/>
          <tpl fld="3" item="4"/>
          <tpl fld="5" item="6"/>
        </tpls>
      </n>
      <n v="11" in="0">
        <tpls c="6">
          <tpl fld="0" item="0"/>
          <tpl fld="6" item="0"/>
          <tpl fld="1" item="0"/>
          <tpl hier="218" item="0"/>
          <tpl fld="3" item="4"/>
          <tpl fld="5" item="6"/>
        </tpls>
      </n>
      <n v="0.7" in="1">
        <tpls c="6">
          <tpl fld="0" item="0"/>
          <tpl fld="6" item="1"/>
          <tpl fld="1" item="1"/>
          <tpl hier="218" item="0"/>
          <tpl fld="3" item="4"/>
          <tpl fld="5" item="6"/>
        </tpls>
      </n>
      <n v="11" in="0">
        <tpls c="6">
          <tpl fld="0" item="0"/>
          <tpl fld="6" item="4"/>
          <tpl fld="1" item="0"/>
          <tpl hier="218" item="0"/>
          <tpl fld="3" item="4"/>
          <tpl fld="5" item="6"/>
        </tpls>
      </n>
      <n v="1.75" in="1">
        <tpls c="6">
          <tpl fld="0" item="0"/>
          <tpl fld="6" item="3"/>
          <tpl fld="1" item="1"/>
          <tpl hier="218" item="0"/>
          <tpl fld="3" item="4"/>
          <tpl fld="5" item="8"/>
        </tpls>
      </n>
      <n v="3.5" in="1">
        <tpls c="6">
          <tpl fld="0" item="0"/>
          <tpl fld="6" item="4"/>
          <tpl fld="1" item="1"/>
          <tpl hier="218" item="0"/>
          <tpl fld="3" item="4"/>
          <tpl fld="5" item="8"/>
        </tpls>
      </n>
      <n v="166" in="0">
        <tpls c="6">
          <tpl fld="0" item="0"/>
          <tpl fld="6" item="3"/>
          <tpl fld="1" item="0"/>
          <tpl hier="218" item="0"/>
          <tpl fld="3" item="4"/>
          <tpl fld="5" item="8"/>
        </tpls>
      </n>
      <n v="617" in="0">
        <tpls c="6">
          <tpl fld="0" item="0"/>
          <tpl fld="6" item="2"/>
          <tpl fld="1" item="0"/>
          <tpl hier="218" item="0"/>
          <tpl fld="3" item="4"/>
          <tpl fld="5" item="8"/>
        </tpls>
      </n>
      <n v="68" in="0">
        <tpls c="6">
          <tpl fld="0" item="0"/>
          <tpl fld="6" item="0"/>
          <tpl fld="1" item="0"/>
          <tpl hier="218" item="0"/>
          <tpl fld="3" item="4"/>
          <tpl fld="5" item="8"/>
        </tpls>
      </n>
      <n v="91" in="0">
        <tpls c="6">
          <tpl fld="0" item="0"/>
          <tpl fld="6" item="1"/>
          <tpl fld="1" item="0"/>
          <tpl hier="218" item="0"/>
          <tpl fld="3" item="4"/>
          <tpl fld="5" item="8"/>
        </tpls>
      </n>
      <n v="3.25" in="1">
        <tpls c="5">
          <tpl fld="0" item="0"/>
          <tpl fld="6" item="3"/>
          <tpl fld="1" item="1"/>
          <tpl hier="218" item="0"/>
          <tpl fld="3" item="6"/>
        </tpls>
      </n>
      <n v="20.110135135135135" in="1">
        <tpls c="5">
          <tpl fld="0" item="0"/>
          <tpl fld="6" item="4"/>
          <tpl fld="1" item="1"/>
          <tpl hier="218" item="0"/>
          <tpl fld="3" item="6"/>
        </tpls>
      </n>
      <n v="220" in="0">
        <tpls c="5">
          <tpl fld="0" item="0"/>
          <tpl fld="6" item="4"/>
          <tpl fld="1" item="0"/>
          <tpl hier="218" item="0"/>
          <tpl fld="3" item="6"/>
        </tpls>
      </n>
      <n v="385" in="0">
        <tpls c="5">
          <tpl fld="0" item="0"/>
          <tpl fld="6" item="2"/>
          <tpl fld="1" item="0"/>
          <tpl hier="218" item="0"/>
          <tpl fld="3" item="6"/>
        </tpls>
      </n>
      <n v="110" in="0">
        <tpls c="5">
          <tpl fld="0" item="0"/>
          <tpl fld="6" item="0"/>
          <tpl fld="1" item="0"/>
          <tpl hier="218" item="0"/>
          <tpl fld="3" item="6"/>
        </tpls>
      </n>
      <n v="75" in="0">
        <tpls c="5">
          <tpl fld="0" item="0"/>
          <tpl fld="6" item="1"/>
          <tpl fld="1" item="0"/>
          <tpl hier="218" item="0"/>
          <tpl fld="3" item="6"/>
        </tpls>
      </n>
      <n v="2.8011486486486485" in="1">
        <tpls c="6">
          <tpl fld="0" item="0"/>
          <tpl fld="6" item="3"/>
          <tpl fld="1" item="1"/>
          <tpl hier="218" item="0"/>
          <tpl fld="3" item="4"/>
          <tpl fld="5" item="0"/>
        </tpls>
      </n>
      <n v="5.05" in="1">
        <tpls c="6">
          <tpl fld="0" item="0"/>
          <tpl fld="6" item="3"/>
          <tpl fld="1" item="1"/>
          <tpl hier="218" item="0"/>
          <tpl fld="3" item="5"/>
          <tpl fld="5" item="3"/>
        </tpls>
      </n>
      <m in="1">
        <tpls c="6">
          <tpl fld="0" item="0"/>
          <tpl fld="6" item="3"/>
          <tpl fld="1" item="1"/>
          <tpl hier="218" item="0"/>
          <tpl fld="3" item="5"/>
          <tpl fld="5" item="2"/>
        </tpls>
      </m>
      <n v="16.440202702702702" in="1">
        <tpls c="6">
          <tpl fld="0" item="0"/>
          <tpl fld="6" item="3"/>
          <tpl fld="1" item="1"/>
          <tpl hier="218" item="0"/>
          <tpl fld="3" item="5"/>
          <tpl fld="5" item="1"/>
        </tpls>
      </n>
      <m in="1">
        <tpls c="6">
          <tpl fld="0" item="0"/>
          <tpl fld="6" item="3"/>
          <tpl fld="1" item="1"/>
          <tpl hier="218" item="0"/>
          <tpl fld="3" item="7"/>
          <tpl fld="7" item="0"/>
        </tpls>
      </m>
      <n v="13" in="0">
        <tpls c="5">
          <tpl fld="0" item="0"/>
          <tpl fld="6" item="3"/>
          <tpl fld="1" item="0"/>
          <tpl hier="218" item="0"/>
          <tpl fld="3" item="0"/>
        </tpls>
      </n>
      <n v="73" in="0">
        <tpls c="5">
          <tpl fld="0" item="0"/>
          <tpl fld="6" item="3"/>
          <tpl fld="1" item="0"/>
          <tpl hier="218" item="0"/>
          <tpl fld="3" item="2"/>
        </tpls>
      </n>
      <n v="860" in="0">
        <tpls c="6">
          <tpl fld="0" item="0"/>
          <tpl fld="6" item="2"/>
          <tpl fld="1" item="0"/>
          <tpl hier="218" item="0"/>
          <tpl fld="3" item="4"/>
          <tpl fld="5" item="5"/>
        </tpls>
      </n>
      <n v="2" in="1">
        <tpls c="6">
          <tpl fld="0" item="0"/>
          <tpl fld="6" item="0"/>
          <tpl fld="1" item="1"/>
          <tpl hier="218" item="0"/>
          <tpl fld="3" item="4"/>
          <tpl fld="5" item="5"/>
        </tpls>
      </n>
      <n v="89" in="0">
        <tpls c="6">
          <tpl fld="0" item="0"/>
          <tpl fld="6" item="0"/>
          <tpl fld="1" item="0"/>
          <tpl hier="218" item="0"/>
          <tpl fld="3" item="4"/>
          <tpl fld="5" item="5"/>
        </tpls>
      </n>
      <n v="1.25" in="1">
        <tpls c="6">
          <tpl fld="0" item="0"/>
          <tpl fld="6" item="1"/>
          <tpl fld="1" item="1"/>
          <tpl hier="218" item="0"/>
          <tpl fld="3" item="4"/>
          <tpl fld="5" item="5"/>
        </tpls>
      </n>
      <n v="12.183445945945946" in="1">
        <tpls c="6">
          <tpl fld="0" item="0"/>
          <tpl fld="6" item="2"/>
          <tpl fld="1" item="1"/>
          <tpl hier="218" item="0"/>
          <tpl fld="3" item="4"/>
          <tpl fld="5" item="5"/>
        </tpls>
      </n>
      <n v="3" in="1">
        <tpls c="6">
          <tpl fld="0" item="0"/>
          <tpl fld="6" item="4"/>
          <tpl fld="1" item="1"/>
          <tpl hier="218" item="0"/>
          <tpl fld="3" item="4"/>
          <tpl fld="5" item="5"/>
        </tpls>
      </n>
      <n v="156" in="0">
        <tpls c="6">
          <tpl fld="0" item="0"/>
          <tpl fld="6" item="3"/>
          <tpl fld="1" item="0"/>
          <tpl hier="218" item="0"/>
          <tpl fld="3" item="4"/>
          <tpl fld="5" item="5"/>
        </tpls>
      </n>
      <n v="159" in="0">
        <tpls c="6">
          <tpl fld="0" item="0"/>
          <tpl fld="6" item="4"/>
          <tpl fld="1" item="0"/>
          <tpl hier="218" item="0"/>
          <tpl fld="3" item="4"/>
          <tpl fld="5" item="5"/>
        </tpls>
      </n>
      <n v="417" in="0">
        <tpls c="6">
          <tpl fld="0" item="0"/>
          <tpl fld="6" item="2"/>
          <tpl fld="1" item="0"/>
          <tpl hier="218" item="0"/>
          <tpl fld="3" item="7"/>
          <tpl fld="7" item="4"/>
        </tpls>
      </n>
      <n v="1.75" in="1">
        <tpls c="6">
          <tpl fld="0" item="0"/>
          <tpl fld="6" item="3"/>
          <tpl fld="1" item="1"/>
          <tpl hier="218" item="0"/>
          <tpl fld="3" item="7"/>
          <tpl fld="7" item="4"/>
        </tpls>
      </n>
      <n v="7.2512162162162168" in="1">
        <tpls c="6">
          <tpl fld="0" item="0"/>
          <tpl fld="6" item="4"/>
          <tpl fld="1" item="1"/>
          <tpl hier="218" item="0"/>
          <tpl fld="3" item="7"/>
          <tpl fld="7" item="4"/>
        </tpls>
      </n>
      <n v="20" in="0">
        <tpls c="6">
          <tpl fld="0" item="0"/>
          <tpl fld="6" item="1"/>
          <tpl fld="1" item="0"/>
          <tpl hier="218" item="0"/>
          <tpl fld="3" item="7"/>
          <tpl fld="7" item="4"/>
        </tpls>
      </n>
      <n v="77" in="0">
        <tpls c="6">
          <tpl fld="0" item="0"/>
          <tpl fld="6" item="0"/>
          <tpl fld="1" item="0"/>
          <tpl hier="218" item="0"/>
          <tpl fld="3" item="7"/>
          <tpl fld="7" item="4"/>
        </tpls>
      </n>
      <n v="28.539864864864864" in="1">
        <tpls c="6">
          <tpl fld="0" item="0"/>
          <tpl fld="6" item="2"/>
          <tpl fld="1" item="1"/>
          <tpl hier="218" item="0"/>
          <tpl fld="3" item="7"/>
          <tpl fld="7" item="4"/>
        </tpls>
      </n>
      <n v="6.5" in="1">
        <tpls c="6">
          <tpl fld="0" item="0"/>
          <tpl fld="6" item="0"/>
          <tpl fld="1" item="1"/>
          <tpl hier="218" item="0"/>
          <tpl fld="3" item="7"/>
          <tpl fld="7" item="4"/>
        </tpls>
      </n>
      <n v="2.75" in="1">
        <tpls c="6">
          <tpl fld="0" item="0"/>
          <tpl fld="6" item="1"/>
          <tpl fld="1" item="1"/>
          <tpl hier="218" item="0"/>
          <tpl fld="3" item="7"/>
          <tpl fld="7" item="4"/>
        </tpls>
      </n>
      <n v="38" in="0">
        <tpls c="6">
          <tpl fld="0" item="0"/>
          <tpl fld="6" item="3"/>
          <tpl fld="1" item="0"/>
          <tpl hier="218" item="0"/>
          <tpl fld="3" item="7"/>
          <tpl fld="7" item="4"/>
        </tpls>
      </n>
      <n v="132" in="0">
        <tpls c="6">
          <tpl fld="0" item="0"/>
          <tpl fld="6" item="4"/>
          <tpl fld="1" item="0"/>
          <tpl hier="218" item="0"/>
          <tpl fld="3" item="7"/>
          <tpl fld="7" item="4"/>
        </tpls>
      </n>
      <n v="104" in="0">
        <tpls c="6">
          <tpl fld="0" item="0"/>
          <tpl fld="6" item="1"/>
          <tpl fld="1" item="0"/>
          <tpl hier="218" item="0"/>
          <tpl fld="3" item="5"/>
          <tpl fld="5" item="7"/>
        </tpls>
      </n>
      <m in="1">
        <tpls c="6">
          <tpl fld="0" item="0"/>
          <tpl fld="6" item="3"/>
          <tpl fld="1" item="1"/>
          <tpl hier="218" item="0"/>
          <tpl fld="3" item="5"/>
          <tpl fld="5" item="7"/>
        </tpls>
      </m>
      <n v="4.4000000000000004" in="1">
        <tpls c="6">
          <tpl fld="0" item="0"/>
          <tpl fld="6" item="4"/>
          <tpl fld="1" item="1"/>
          <tpl hier="218" item="0"/>
          <tpl fld="3" item="5"/>
          <tpl fld="5" item="7"/>
        </tpls>
      </n>
      <n v="358" in="0">
        <tpls c="6">
          <tpl fld="0" item="0"/>
          <tpl fld="6" item="2"/>
          <tpl fld="1" item="0"/>
          <tpl hier="218" item="0"/>
          <tpl fld="3" item="5"/>
          <tpl fld="5" item="7"/>
        </tpls>
      </n>
      <n v="59" in="0">
        <tpls c="6">
          <tpl fld="0" item="0"/>
          <tpl fld="6" item="0"/>
          <tpl fld="1" item="0"/>
          <tpl hier="218" item="0"/>
          <tpl fld="3" item="5"/>
          <tpl fld="5" item="7"/>
        </tpls>
      </n>
      <n v="16.626351351351349" in="1">
        <tpls c="6">
          <tpl fld="0" item="0"/>
          <tpl fld="6" item="2"/>
          <tpl fld="1" item="1"/>
          <tpl hier="218" item="0"/>
          <tpl fld="3" item="5"/>
          <tpl fld="5" item="7"/>
        </tpls>
      </n>
      <n v="1.9560810810810811" in="1">
        <tpls c="6">
          <tpl fld="0" item="0"/>
          <tpl fld="6" item="0"/>
          <tpl fld="1" item="1"/>
          <tpl hier="218" item="0"/>
          <tpl fld="3" item="5"/>
          <tpl fld="5" item="7"/>
        </tpls>
      </n>
      <n v="1" in="1">
        <tpls c="6">
          <tpl fld="0" item="0"/>
          <tpl fld="6" item="1"/>
          <tpl fld="1" item="1"/>
          <tpl hier="218" item="0"/>
          <tpl fld="3" item="5"/>
          <tpl fld="5" item="7"/>
        </tpls>
      </n>
      <n v="37" in="0">
        <tpls c="6">
          <tpl fld="0" item="0"/>
          <tpl fld="6" item="3"/>
          <tpl fld="1" item="0"/>
          <tpl hier="218" item="0"/>
          <tpl fld="3" item="5"/>
          <tpl fld="5" item="7"/>
        </tpls>
      </n>
      <n v="119" in="0">
        <tpls c="6">
          <tpl fld="0" item="0"/>
          <tpl fld="6" item="4"/>
          <tpl fld="1" item="0"/>
          <tpl hier="218" item="0"/>
          <tpl fld="3" item="5"/>
          <tpl fld="5" item="7"/>
        </tpls>
      </n>
      <n v="2" in="1">
        <tpls c="6">
          <tpl fld="0" item="0"/>
          <tpl fld="6" item="3"/>
          <tpl fld="1" item="1"/>
          <tpl hier="218" item="0"/>
          <tpl fld="3" item="5"/>
          <tpl fld="5" item="8"/>
        </tpls>
      </n>
      <n v="9" in="1">
        <tpls c="6">
          <tpl fld="0" item="0"/>
          <tpl fld="6" item="4"/>
          <tpl fld="1" item="1"/>
          <tpl hier="218" item="0"/>
          <tpl fld="3" item="5"/>
          <tpl fld="5" item="8"/>
        </tpls>
      </n>
      <n v="1353" in="0">
        <tpls c="6">
          <tpl fld="0" item="0"/>
          <tpl fld="6" item="2"/>
          <tpl fld="1" item="0"/>
          <tpl hier="218" item="0"/>
          <tpl fld="3" item="5"/>
          <tpl fld="5" item="8"/>
        </tpls>
      </n>
      <n v="244" in="0">
        <tpls c="6">
          <tpl fld="0" item="0"/>
          <tpl fld="6" item="1"/>
          <tpl fld="1" item="0"/>
          <tpl hier="218" item="0"/>
          <tpl fld="3" item="5"/>
          <tpl fld="5" item="8"/>
        </tpls>
      </n>
      <n v="263" in="0">
        <tpls c="6">
          <tpl fld="0" item="0"/>
          <tpl fld="6" item="0"/>
          <tpl fld="1" item="0"/>
          <tpl hier="218" item="0"/>
          <tpl fld="3" item="5"/>
          <tpl fld="5" item="8"/>
        </tpls>
      </n>
      <n v="13.130405405405405" in="1">
        <tpls c="6">
          <tpl fld="0" item="0"/>
          <tpl fld="6" item="2"/>
          <tpl fld="1" item="1"/>
          <tpl hier="218" item="0"/>
          <tpl fld="3" item="5"/>
          <tpl fld="5" item="8"/>
        </tpls>
      </n>
      <n v="4.86722972972973" in="1">
        <tpls c="6">
          <tpl fld="0" item="0"/>
          <tpl fld="6" item="0"/>
          <tpl fld="1" item="1"/>
          <tpl hier="218" item="0"/>
          <tpl fld="3" item="5"/>
          <tpl fld="5" item="8"/>
        </tpls>
      </n>
      <n v="2.5554054054054052" in="1">
        <tpls c="6">
          <tpl fld="0" item="0"/>
          <tpl fld="6" item="1"/>
          <tpl fld="1" item="1"/>
          <tpl hier="218" item="0"/>
          <tpl fld="3" item="5"/>
          <tpl fld="5" item="8"/>
        </tpls>
      </n>
      <n v="236" in="0">
        <tpls c="6">
          <tpl fld="0" item="0"/>
          <tpl fld="6" item="3"/>
          <tpl fld="1" item="0"/>
          <tpl hier="218" item="0"/>
          <tpl fld="3" item="5"/>
          <tpl fld="5" item="8"/>
        </tpls>
      </n>
      <n v="418" in="0">
        <tpls c="6">
          <tpl fld="0" item="0"/>
          <tpl fld="6" item="4"/>
          <tpl fld="1" item="0"/>
          <tpl hier="218" item="0"/>
          <tpl fld="3" item="5"/>
          <tpl fld="5" item="8"/>
        </tpls>
      </n>
      <n v="6.75" in="1">
        <tpls c="6">
          <tpl fld="0" item="0"/>
          <tpl fld="6" item="4"/>
          <tpl fld="1" item="1"/>
          <tpl hier="218" item="0"/>
          <tpl fld="3" item="1"/>
          <tpl fld="5" item="4"/>
        </tpls>
      </n>
      <n v="52" in="0">
        <tpls c="6">
          <tpl fld="0" item="0"/>
          <tpl fld="6" item="2"/>
          <tpl fld="1" item="0"/>
          <tpl hier="218" item="0"/>
          <tpl fld="3" item="1"/>
          <tpl fld="5" item="4"/>
        </tpls>
      </n>
      <m in="1">
        <tpls c="6">
          <tpl fld="0" item="0"/>
          <tpl fld="6" item="3"/>
          <tpl fld="1" item="1"/>
          <tpl hier="218" item="0"/>
          <tpl fld="3" item="1"/>
          <tpl fld="5" item="4"/>
        </tpls>
      </m>
      <n v="6" in="0">
        <tpls c="6">
          <tpl fld="0" item="0"/>
          <tpl fld="6" item="1"/>
          <tpl fld="1" item="0"/>
          <tpl hier="218" item="0"/>
          <tpl fld="3" item="1"/>
          <tpl fld="5" item="4"/>
        </tpls>
      </n>
      <n v="87" in="0">
        <tpls c="6">
          <tpl fld="0" item="0"/>
          <tpl fld="6" item="0"/>
          <tpl fld="1" item="0"/>
          <tpl hier="218" item="0"/>
          <tpl fld="3" item="1"/>
          <tpl fld="5" item="4"/>
        </tpls>
      </n>
      <n v="5.05" in="1">
        <tpls c="6">
          <tpl fld="0" item="0"/>
          <tpl fld="6" item="2"/>
          <tpl fld="1" item="1"/>
          <tpl hier="218" item="0"/>
          <tpl fld="3" item="1"/>
          <tpl fld="5" item="4"/>
        </tpls>
      </n>
      <n v="0.25" in="1">
        <tpls c="6">
          <tpl fld="0" item="0"/>
          <tpl fld="6" item="0"/>
          <tpl fld="1" item="1"/>
          <tpl hier="218" item="0"/>
          <tpl fld="3" item="1"/>
          <tpl fld="5" item="4"/>
        </tpls>
      </n>
      <m in="1">
        <tpls c="6">
          <tpl fld="0" item="0"/>
          <tpl fld="6" item="1"/>
          <tpl fld="1" item="1"/>
          <tpl hier="218" item="0"/>
          <tpl fld="3" item="1"/>
          <tpl fld="5" item="4"/>
        </tpls>
      </m>
      <n v="11" in="0">
        <tpls c="6">
          <tpl fld="0" item="0"/>
          <tpl fld="6" item="3"/>
          <tpl fld="1" item="0"/>
          <tpl hier="218" item="0"/>
          <tpl fld="3" item="1"/>
          <tpl fld="5" item="4"/>
        </tpls>
      </n>
      <n v="43" in="0">
        <tpls c="6">
          <tpl fld="0" item="0"/>
          <tpl fld="6" item="4"/>
          <tpl fld="1" item="0"/>
          <tpl hier="218" item="0"/>
          <tpl fld="3" item="1"/>
          <tpl fld="5" item="4"/>
        </tpls>
      </n>
      <n v="32" in="0">
        <tpls c="6">
          <tpl fld="0" item="0"/>
          <tpl fld="6" item="1"/>
          <tpl fld="1" item="0"/>
          <tpl hier="218" item="0"/>
          <tpl fld="3" item="3"/>
          <tpl fld="5" item="1"/>
        </tpls>
      </n>
      <n v="0.95270270270270274" in="1">
        <tpls c="6">
          <tpl fld="0" item="0"/>
          <tpl fld="6" item="3"/>
          <tpl fld="1" item="1"/>
          <tpl hier="218" item="0"/>
          <tpl fld="3" item="3"/>
          <tpl fld="5" item="1"/>
        </tpls>
      </n>
      <n v="194" in="0">
        <tpls c="6">
          <tpl fld="0" item="0"/>
          <tpl fld="6" item="2"/>
          <tpl fld="1" item="0"/>
          <tpl hier="218" item="0"/>
          <tpl fld="3" item="3"/>
          <tpl fld="5" item="1"/>
        </tpls>
      </n>
      <n v="142" in="0">
        <tpls c="6">
          <tpl fld="0" item="0"/>
          <tpl fld="6" item="0"/>
          <tpl fld="1" item="0"/>
          <tpl hier="218" item="0"/>
          <tpl fld="3" item="3"/>
          <tpl fld="5" item="1"/>
        </tpls>
      </n>
      <n v="2.0499999999999998" in="1">
        <tpls c="6">
          <tpl fld="0" item="0"/>
          <tpl fld="6" item="2"/>
          <tpl fld="1" item="1"/>
          <tpl hier="218" item="0"/>
          <tpl fld="3" item="3"/>
          <tpl fld="5" item="1"/>
        </tpls>
      </n>
      <n v="2" in="1">
        <tpls c="6">
          <tpl fld="0" item="0"/>
          <tpl fld="6" item="0"/>
          <tpl fld="1" item="1"/>
          <tpl hier="218" item="0"/>
          <tpl fld="3" item="3"/>
          <tpl fld="5" item="1"/>
        </tpls>
      </n>
      <n v="1" in="1">
        <tpls c="6">
          <tpl fld="0" item="0"/>
          <tpl fld="6" item="1"/>
          <tpl fld="1" item="1"/>
          <tpl hier="218" item="0"/>
          <tpl fld="3" item="3"/>
          <tpl fld="5" item="1"/>
        </tpls>
      </n>
      <n v="49" in="0">
        <tpls c="6">
          <tpl fld="0" item="0"/>
          <tpl fld="6" item="3"/>
          <tpl fld="1" item="0"/>
          <tpl hier="218" item="0"/>
          <tpl fld="3" item="3"/>
          <tpl fld="5" item="1"/>
        </tpls>
      </n>
      <n v="113" in="0">
        <tpls c="6">
          <tpl fld="0" item="0"/>
          <tpl fld="6" item="4"/>
          <tpl fld="1" item="0"/>
          <tpl hier="218" item="0"/>
          <tpl fld="3" item="3"/>
          <tpl fld="5" item="1"/>
        </tpls>
      </n>
      <n v="1069" in="0">
        <tpls c="6">
          <tpl fld="0" item="0"/>
          <tpl fld="6" item="2"/>
          <tpl fld="1" item="0"/>
          <tpl hier="218" item="0"/>
          <tpl fld="3" item="3"/>
          <tpl fld="5" item="8"/>
        </tpls>
      </n>
      <n v="5.25" in="1">
        <tpls c="6">
          <tpl fld="0" item="0"/>
          <tpl fld="6" item="3"/>
          <tpl fld="1" item="1"/>
          <tpl hier="218" item="0"/>
          <tpl fld="3" item="3"/>
          <tpl fld="5" item="8"/>
        </tpls>
      </n>
      <n v="137" in="0">
        <tpls c="6">
          <tpl fld="0" item="0"/>
          <tpl fld="6" item="1"/>
          <tpl fld="1" item="0"/>
          <tpl hier="218" item="0"/>
          <tpl fld="3" item="3"/>
          <tpl fld="5" item="8"/>
        </tpls>
      </n>
      <n v="1045" in="0">
        <tpls c="6">
          <tpl fld="0" item="0"/>
          <tpl fld="6" item="0"/>
          <tpl fld="1" item="0"/>
          <tpl hier="218" item="0"/>
          <tpl fld="3" item="3"/>
          <tpl fld="5" item="8"/>
        </tpls>
      </n>
      <n v="16.943243243243241" in="1">
        <tpls c="6">
          <tpl fld="0" item="0"/>
          <tpl fld="6" item="2"/>
          <tpl fld="1" item="1"/>
          <tpl hier="218" item="0"/>
          <tpl fld="3" item="3"/>
          <tpl fld="5" item="8"/>
        </tpls>
      </n>
      <n v="14.560135135135136" in="1">
        <tpls c="6">
          <tpl fld="0" item="0"/>
          <tpl fld="6" item="0"/>
          <tpl fld="1" item="1"/>
          <tpl hier="218" item="0"/>
          <tpl fld="3" item="3"/>
          <tpl fld="5" item="8"/>
        </tpls>
      </n>
      <n v="2" in="1">
        <tpls c="6">
          <tpl fld="0" item="0"/>
          <tpl fld="6" item="1"/>
          <tpl fld="1" item="1"/>
          <tpl hier="218" item="0"/>
          <tpl fld="3" item="3"/>
          <tpl fld="5" item="8"/>
        </tpls>
      </n>
      <n v="475" in="0">
        <tpls c="6">
          <tpl fld="0" item="0"/>
          <tpl fld="6" item="3"/>
          <tpl fld="1" item="0"/>
          <tpl hier="218" item="0"/>
          <tpl fld="3" item="3"/>
          <tpl fld="5" item="8"/>
        </tpls>
      </n>
      <n v="1013" in="0">
        <tpls c="6">
          <tpl fld="0" item="0"/>
          <tpl fld="6" item="4"/>
          <tpl fld="1" item="0"/>
          <tpl hier="218" item="0"/>
          <tpl fld="3" item="3"/>
          <tpl fld="5" item="8"/>
        </tpls>
      </n>
      <n v="135" in="0">
        <tpls c="6">
          <tpl fld="0" item="0"/>
          <tpl fld="6" item="1"/>
          <tpl fld="1" item="0"/>
          <tpl hier="218" item="0"/>
          <tpl fld="3" item="1"/>
          <tpl fld="5" item="5"/>
        </tpls>
      </n>
      <n v="3.05" in="1">
        <tpls c="6">
          <tpl fld="0" item="0"/>
          <tpl fld="6" item="3"/>
          <tpl fld="1" item="1"/>
          <tpl hier="218" item="0"/>
          <tpl fld="3" item="1"/>
          <tpl fld="5" item="5"/>
        </tpls>
      </n>
      <n v="1158" in="0">
        <tpls c="6">
          <tpl fld="0" item="0"/>
          <tpl fld="6" item="2"/>
          <tpl fld="1" item="0"/>
          <tpl hier="218" item="0"/>
          <tpl fld="3" item="1"/>
          <tpl fld="5" item="5"/>
        </tpls>
      </n>
      <n v="662" in="0">
        <tpls c="6">
          <tpl fld="0" item="0"/>
          <tpl fld="6" item="0"/>
          <tpl fld="1" item="0"/>
          <tpl hier="218" item="0"/>
          <tpl fld="3" item="1"/>
          <tpl fld="5" item="5"/>
        </tpls>
      </n>
      <n v="36.009459459459457" in="1">
        <tpls c="6">
          <tpl fld="0" item="0"/>
          <tpl fld="6" item="2"/>
          <tpl fld="1" item="1"/>
          <tpl hier="218" item="0"/>
          <tpl fld="3" item="1"/>
          <tpl fld="5" item="5"/>
        </tpls>
      </n>
      <n v="3.95" in="1">
        <tpls c="6">
          <tpl fld="0" item="0"/>
          <tpl fld="6" item="0"/>
          <tpl fld="1" item="1"/>
          <tpl hier="218" item="0"/>
          <tpl fld="3" item="1"/>
          <tpl fld="5" item="5"/>
        </tpls>
      </n>
      <n v="3.75" in="1">
        <tpls c="6">
          <tpl fld="0" item="0"/>
          <tpl fld="6" item="1"/>
          <tpl fld="1" item="1"/>
          <tpl hier="218" item="0"/>
          <tpl fld="3" item="1"/>
          <tpl fld="5" item="5"/>
        </tpls>
      </n>
      <n v="351" in="0">
        <tpls c="6">
          <tpl fld="0" item="0"/>
          <tpl fld="6" item="3"/>
          <tpl fld="1" item="0"/>
          <tpl hier="218" item="0"/>
          <tpl fld="3" item="1"/>
          <tpl fld="5" item="5"/>
        </tpls>
      </n>
      <n v="1082" in="0">
        <tpls c="6">
          <tpl fld="0" item="0"/>
          <tpl fld="6" item="4"/>
          <tpl fld="1" item="0"/>
          <tpl hier="218" item="0"/>
          <tpl fld="3" item="1"/>
          <tpl fld="5" item="5"/>
        </tpls>
      </n>
      <n v="274" in="0">
        <tpls c="6">
          <tpl fld="0" item="0"/>
          <tpl fld="6" item="2"/>
          <tpl fld="1" item="0"/>
          <tpl hier="218" item="0"/>
          <tpl fld="3" item="1"/>
          <tpl fld="5" item="0"/>
        </tpls>
      </n>
      <n v="2.2999999999999998" in="1">
        <tpls c="6">
          <tpl fld="0" item="0"/>
          <tpl fld="6" item="3"/>
          <tpl fld="1" item="1"/>
          <tpl hier="218" item="0"/>
          <tpl fld="3" item="1"/>
          <tpl fld="5" item="0"/>
        </tpls>
      </n>
      <n v="12" in="0">
        <tpls c="6">
          <tpl fld="0" item="0"/>
          <tpl fld="6" item="1"/>
          <tpl fld="1" item="0"/>
          <tpl hier="218" item="0"/>
          <tpl fld="3" item="1"/>
          <tpl fld="5" item="0"/>
        </tpls>
      </n>
      <n v="211" in="0">
        <tpls c="6">
          <tpl fld="0" item="0"/>
          <tpl fld="6" item="0"/>
          <tpl fld="1" item="0"/>
          <tpl hier="218" item="0"/>
          <tpl fld="3" item="1"/>
          <tpl fld="5" item="0"/>
        </tpls>
      </n>
      <n v="8.6537162162162158" in="1">
        <tpls c="6">
          <tpl fld="0" item="0"/>
          <tpl fld="6" item="2"/>
          <tpl fld="1" item="1"/>
          <tpl hier="218" item="0"/>
          <tpl fld="3" item="1"/>
          <tpl fld="5" item="0"/>
        </tpls>
      </n>
      <n v="5.9" in="1">
        <tpls c="6">
          <tpl fld="0" item="0"/>
          <tpl fld="6" item="0"/>
          <tpl fld="1" item="1"/>
          <tpl hier="218" item="0"/>
          <tpl fld="3" item="1"/>
          <tpl fld="5" item="0"/>
        </tpls>
      </n>
      <n v="1" in="1">
        <tpls c="6">
          <tpl fld="0" item="0"/>
          <tpl fld="6" item="1"/>
          <tpl fld="1" item="1"/>
          <tpl hier="218" item="0"/>
          <tpl fld="3" item="1"/>
          <tpl fld="5" item="0"/>
        </tpls>
      </n>
      <n v="125" in="0">
        <tpls c="6">
          <tpl fld="0" item="0"/>
          <tpl fld="6" item="3"/>
          <tpl fld="1" item="0"/>
          <tpl hier="218" item="0"/>
          <tpl fld="3" item="1"/>
          <tpl fld="5" item="0"/>
        </tpls>
      </n>
      <n v="85" in="0">
        <tpls c="6">
          <tpl fld="0" item="0"/>
          <tpl fld="6" item="4"/>
          <tpl fld="1" item="0"/>
          <tpl hier="218" item="0"/>
          <tpl fld="3" item="1"/>
          <tpl fld="5" item="0"/>
        </tpls>
      </n>
      <n v="3" in="1">
        <tpls c="6">
          <tpl fld="0" item="0"/>
          <tpl fld="6" item="4"/>
          <tpl fld="1" item="1"/>
          <tpl hier="218" item="0"/>
          <tpl fld="3" item="1"/>
          <tpl fld="5" item="6"/>
        </tpls>
      </n>
      <n v="381" in="0">
        <tpls c="6">
          <tpl fld="0" item="0"/>
          <tpl fld="6" item="2"/>
          <tpl fld="1" item="0"/>
          <tpl hier="218" item="0"/>
          <tpl fld="3" item="1"/>
          <tpl fld="5" item="6"/>
        </tpls>
      </n>
      <n v="2.25" in="1">
        <tpls c="6">
          <tpl fld="0" item="0"/>
          <tpl fld="6" item="3"/>
          <tpl fld="1" item="1"/>
          <tpl hier="218" item="0"/>
          <tpl fld="3" item="1"/>
          <tpl fld="5" item="6"/>
        </tpls>
      </n>
      <n v="21" in="0">
        <tpls c="6">
          <tpl fld="0" item="0"/>
          <tpl fld="6" item="1"/>
          <tpl fld="1" item="0"/>
          <tpl hier="218" item="0"/>
          <tpl fld="3" item="1"/>
          <tpl fld="5" item="6"/>
        </tpls>
      </n>
      <n v="326" in="0">
        <tpls c="6">
          <tpl fld="0" item="0"/>
          <tpl fld="6" item="0"/>
          <tpl fld="1" item="0"/>
          <tpl hier="218" item="0"/>
          <tpl fld="3" item="1"/>
          <tpl fld="5" item="6"/>
        </tpls>
      </n>
      <n v="6.75" in="1">
        <tpls c="6">
          <tpl fld="0" item="0"/>
          <tpl fld="6" item="2"/>
          <tpl fld="1" item="1"/>
          <tpl hier="218" item="0"/>
          <tpl fld="3" item="1"/>
          <tpl fld="5" item="6"/>
        </tpls>
      </n>
      <n v="3.3" in="1">
        <tpls c="6">
          <tpl fld="0" item="0"/>
          <tpl fld="6" item="0"/>
          <tpl fld="1" item="1"/>
          <tpl hier="218" item="0"/>
          <tpl fld="3" item="1"/>
          <tpl fld="5" item="6"/>
        </tpls>
      </n>
      <m in="1">
        <tpls c="6">
          <tpl fld="0" item="0"/>
          <tpl fld="6" item="1"/>
          <tpl fld="1" item="1"/>
          <tpl hier="218" item="0"/>
          <tpl fld="3" item="1"/>
          <tpl fld="5" item="6"/>
        </tpls>
      </m>
      <n v="95" in="0">
        <tpls c="6">
          <tpl fld="0" item="0"/>
          <tpl fld="6" item="3"/>
          <tpl fld="1" item="0"/>
          <tpl hier="218" item="0"/>
          <tpl fld="3" item="1"/>
          <tpl fld="5" item="6"/>
        </tpls>
      </n>
      <n v="220" in="0">
        <tpls c="6">
          <tpl fld="0" item="0"/>
          <tpl fld="6" item="4"/>
          <tpl fld="1" item="0"/>
          <tpl hier="218" item="0"/>
          <tpl fld="3" item="1"/>
          <tpl fld="5" item="6"/>
        </tpls>
      </n>
      <n v="17.000135135135135" in="1">
        <tpls c="6">
          <tpl fld="0" item="0"/>
          <tpl fld="6" item="4"/>
          <tpl fld="1" item="1"/>
          <tpl hier="218" item="0"/>
          <tpl fld="3" item="3"/>
          <tpl fld="5" item="3"/>
        </tpls>
      </n>
      <n v="218" in="0">
        <tpls c="6">
          <tpl fld="0" item="0"/>
          <tpl fld="6" item="1"/>
          <tpl fld="1" item="0"/>
          <tpl hier="218" item="0"/>
          <tpl fld="3" item="3"/>
          <tpl fld="5" item="3"/>
        </tpls>
      </n>
      <n v="13.2" in="1">
        <tpls c="6">
          <tpl fld="0" item="0"/>
          <tpl fld="6" item="3"/>
          <tpl fld="1" item="1"/>
          <tpl hier="218" item="0"/>
          <tpl fld="3" item="3"/>
          <tpl fld="5" item="3"/>
        </tpls>
      </n>
      <n v="1477" in="0">
        <tpls c="6">
          <tpl fld="0" item="0"/>
          <tpl fld="6" item="2"/>
          <tpl fld="1" item="0"/>
          <tpl hier="218" item="0"/>
          <tpl fld="3" item="3"/>
          <tpl fld="5" item="3"/>
        </tpls>
      </n>
      <n v="1006" in="0">
        <tpls c="6">
          <tpl fld="0" item="0"/>
          <tpl fld="6" item="0"/>
          <tpl fld="1" item="0"/>
          <tpl hier="218" item="0"/>
          <tpl fld="3" item="3"/>
          <tpl fld="5" item="3"/>
        </tpls>
      </n>
      <n v="18.595743243243245" in="1">
        <tpls c="6">
          <tpl fld="0" item="0"/>
          <tpl fld="6" item="2"/>
          <tpl fld="1" item="1"/>
          <tpl hier="218" item="0"/>
          <tpl fld="3" item="3"/>
          <tpl fld="5" item="3"/>
        </tpls>
      </n>
      <n v="7.25" in="1">
        <tpls c="6">
          <tpl fld="0" item="0"/>
          <tpl fld="6" item="0"/>
          <tpl fld="1" item="1"/>
          <tpl hier="218" item="0"/>
          <tpl fld="3" item="3"/>
          <tpl fld="5" item="3"/>
        </tpls>
      </n>
      <n v="3" in="1">
        <tpls c="6">
          <tpl fld="0" item="0"/>
          <tpl fld="6" item="1"/>
          <tpl fld="1" item="1"/>
          <tpl hier="218" item="0"/>
          <tpl fld="3" item="3"/>
          <tpl fld="5" item="3"/>
        </tpls>
      </n>
      <n v="517" in="0">
        <tpls c="6">
          <tpl fld="0" item="0"/>
          <tpl fld="6" item="3"/>
          <tpl fld="1" item="0"/>
          <tpl hier="218" item="0"/>
          <tpl fld="3" item="3"/>
          <tpl fld="5" item="3"/>
        </tpls>
      </n>
      <n v="1305" in="0">
        <tpls c="6">
          <tpl fld="0" item="0"/>
          <tpl fld="6" item="4"/>
          <tpl fld="1" item="0"/>
          <tpl hier="218" item="0"/>
          <tpl fld="3" item="3"/>
          <tpl fld="5" item="3"/>
        </tpls>
      </n>
      <n v="69" in="0">
        <tpls c="6">
          <tpl fld="0" item="0"/>
          <tpl fld="6" item="0"/>
          <tpl fld="1" item="0"/>
          <tpl hier="218" item="0"/>
          <tpl fld="3" item="4"/>
          <tpl fld="5" item="3"/>
        </tpls>
      </n>
      <n v="926" in="0">
        <tpls c="6">
          <tpl fld="0" item="0"/>
          <tpl fld="6" item="2"/>
          <tpl fld="1" item="0"/>
          <tpl hier="218" item="0"/>
          <tpl fld="3" item="4"/>
          <tpl fld="5" item="3"/>
        </tpls>
      </n>
      <n v="12.899999999999999" in="1">
        <tpls c="6">
          <tpl fld="0" item="0"/>
          <tpl fld="6" item="2"/>
          <tpl fld="1" item="1"/>
          <tpl hier="218" item="0"/>
          <tpl fld="3" item="4"/>
          <tpl fld="5" item="3"/>
        </tpls>
      </n>
      <n v="2" in="1">
        <tpls c="6">
          <tpl fld="0" item="0"/>
          <tpl fld="6" item="4"/>
          <tpl fld="1" item="1"/>
          <tpl hier="218" item="0"/>
          <tpl fld="3" item="4"/>
          <tpl fld="5" item="3"/>
        </tpls>
      </n>
      <n v="1.75" in="1">
        <tpls c="6">
          <tpl fld="0" item="0"/>
          <tpl fld="6" item="0"/>
          <tpl fld="1" item="1"/>
          <tpl hier="218" item="0"/>
          <tpl fld="3" item="4"/>
          <tpl fld="5" item="3"/>
        </tpls>
      </n>
      <n v="8.002027027027026" in="1">
        <tpls c="6">
          <tpl fld="0" item="0"/>
          <tpl fld="6" item="3"/>
          <tpl fld="1" item="1"/>
          <tpl hier="218" item="0"/>
          <tpl fld="3" item="4"/>
          <tpl fld="5" item="3"/>
        </tpls>
      </n>
      <n v="117" in="0">
        <tpls c="6">
          <tpl fld="0" item="0"/>
          <tpl fld="6" item="1"/>
          <tpl fld="1" item="0"/>
          <tpl hier="218" item="0"/>
          <tpl fld="3" item="4"/>
          <tpl fld="5" item="3"/>
        </tpls>
      </n>
      <n v="196" in="0">
        <tpls c="6">
          <tpl fld="0" item="0"/>
          <tpl fld="6" item="3"/>
          <tpl fld="1" item="0"/>
          <tpl hier="218" item="0"/>
          <tpl fld="3" item="4"/>
          <tpl fld="5" item="3"/>
        </tpls>
      </n>
      <n v="118" in="0">
        <tpls c="6">
          <tpl fld="0" item="0"/>
          <tpl fld="6" item="4"/>
          <tpl fld="1" item="0"/>
          <tpl hier="218" item="0"/>
          <tpl fld="3" item="4"/>
          <tpl fld="5" item="3"/>
        </tpls>
      </n>
      <m in="1">
        <tpls c="6">
          <tpl fld="0" item="0"/>
          <tpl fld="6" item="4"/>
          <tpl fld="1" item="1"/>
          <tpl hier="218" item="0"/>
          <tpl fld="3" item="3"/>
          <tpl fld="5" item="2"/>
        </tpls>
      </m>
      <n v="59" in="0">
        <tpls c="6">
          <tpl fld="0" item="0"/>
          <tpl fld="6" item="2"/>
          <tpl fld="1" item="0"/>
          <tpl hier="218" item="0"/>
          <tpl fld="3" item="3"/>
          <tpl fld="5" item="2"/>
        </tpls>
      </n>
      <n v="0.3" in="1">
        <tpls c="6">
          <tpl fld="0" item="0"/>
          <tpl fld="6" item="3"/>
          <tpl fld="1" item="1"/>
          <tpl hier="218" item="0"/>
          <tpl fld="3" item="3"/>
          <tpl fld="5" item="2"/>
        </tpls>
      </n>
      <n v="14" in="0">
        <tpls c="6">
          <tpl fld="0" item="0"/>
          <tpl fld="6" item="1"/>
          <tpl fld="1" item="0"/>
          <tpl hier="218" item="0"/>
          <tpl fld="3" item="3"/>
          <tpl fld="5" item="2"/>
        </tpls>
      </n>
      <n v="96" in="0">
        <tpls c="6">
          <tpl fld="0" item="0"/>
          <tpl fld="6" item="0"/>
          <tpl fld="1" item="0"/>
          <tpl hier="218" item="0"/>
          <tpl fld="3" item="3"/>
          <tpl fld="5" item="2"/>
        </tpls>
      </n>
      <m in="1">
        <tpls c="6">
          <tpl fld="0" item="0"/>
          <tpl fld="6" item="2"/>
          <tpl fld="1" item="1"/>
          <tpl hier="218" item="0"/>
          <tpl fld="3" item="3"/>
          <tpl fld="5" item="2"/>
        </tpls>
      </m>
      <n v="2" in="1">
        <tpls c="6">
          <tpl fld="0" item="0"/>
          <tpl fld="6" item="0"/>
          <tpl fld="1" item="1"/>
          <tpl hier="218" item="0"/>
          <tpl fld="3" item="3"/>
          <tpl fld="5" item="2"/>
        </tpls>
      </n>
      <n v="1" in="1">
        <tpls c="6">
          <tpl fld="0" item="0"/>
          <tpl fld="6" item="1"/>
          <tpl fld="1" item="1"/>
          <tpl hier="218" item="0"/>
          <tpl fld="3" item="3"/>
          <tpl fld="5" item="2"/>
        </tpls>
      </n>
      <n v="40" in="0">
        <tpls c="6">
          <tpl fld="0" item="0"/>
          <tpl fld="6" item="3"/>
          <tpl fld="1" item="0"/>
          <tpl hier="218" item="0"/>
          <tpl fld="3" item="3"/>
          <tpl fld="5" item="2"/>
        </tpls>
      </n>
      <n v="82" in="0">
        <tpls c="6">
          <tpl fld="0" item="0"/>
          <tpl fld="6" item="4"/>
          <tpl fld="1" item="0"/>
          <tpl hier="218" item="0"/>
          <tpl fld="3" item="3"/>
          <tpl fld="5" item="2"/>
        </tpls>
      </n>
      <n v="2.2999999999999998" in="1">
        <tpls c="6">
          <tpl fld="0" item="0"/>
          <tpl fld="6" item="4"/>
          <tpl fld="1" item="1"/>
          <tpl hier="218" item="0"/>
          <tpl fld="3" item="1"/>
          <tpl fld="5" item="0"/>
        </tpls>
      </n>
      <n v="2.7" in="1">
        <tpls c="6">
          <tpl fld="0" item="0"/>
          <tpl fld="6" item="4"/>
          <tpl fld="1" item="1"/>
          <tpl hier="218" item="0"/>
          <tpl fld="3" item="4"/>
          <tpl fld="5" item="0"/>
        </tpls>
      </n>
      <n v="16.7" in="1">
        <tpls c="6">
          <tpl fld="0" item="0"/>
          <tpl fld="6" item="4"/>
          <tpl fld="1" item="1"/>
          <tpl hier="218" item="0"/>
          <tpl fld="3" item="1"/>
          <tpl fld="5" item="5"/>
        </tpls>
      </n>
      <m in="1">
        <tpls c="6">
          <tpl fld="0" item="0"/>
          <tpl fld="6" item="4"/>
          <tpl fld="1" item="1"/>
          <tpl hier="218" item="0"/>
          <tpl fld="3" item="4"/>
          <tpl fld="5" item="2"/>
        </tpls>
      </m>
      <n v="16.889932432432431" in="1">
        <tpls c="6">
          <tpl fld="0" item="0"/>
          <tpl fld="6" item="4"/>
          <tpl fld="1" item="1"/>
          <tpl hier="218" item="0"/>
          <tpl fld="3" item="3"/>
          <tpl fld="5" item="8"/>
        </tpls>
      </n>
      <n v="3" in="1">
        <tpls c="6">
          <tpl fld="0" item="0"/>
          <tpl fld="6" item="4"/>
          <tpl fld="1" item="1"/>
          <tpl hier="218" item="0"/>
          <tpl fld="3" item="3"/>
          <tpl fld="5" item="1"/>
        </tpls>
      </n>
      <n v="1" in="1">
        <tpls c="6">
          <tpl fld="0" item="0"/>
          <tpl fld="6" item="4"/>
          <tpl fld="1" item="1"/>
          <tpl hier="218" item="0"/>
          <tpl fld="3" item="5"/>
          <tpl fld="5" item="2"/>
        </tpls>
      </n>
      <n v="44.22547297297298" in="1">
        <tpls c="6">
          <tpl fld="0" item="0"/>
          <tpl fld="6" item="4"/>
          <tpl fld="1" item="1"/>
          <tpl hier="218" item="0"/>
          <tpl fld="3" item="5"/>
          <tpl fld="5" item="1"/>
        </tpls>
      </n>
      <n v="1.55" in="1">
        <tpls c="6">
          <tpl fld="0" item="0"/>
          <tpl fld="6" item="4"/>
          <tpl fld="1" item="1"/>
          <tpl hier="218" item="0"/>
          <tpl fld="3" item="7"/>
          <tpl fld="7" item="0"/>
        </tpls>
      </n>
      <n v="113" in="0">
        <tpls c="6">
          <tpl fld="0" item="0"/>
          <tpl fld="6" item="4"/>
          <tpl fld="1" item="0"/>
          <tpl hier="218" item="0"/>
          <tpl fld="3" item="4"/>
          <tpl fld="5" item="8"/>
        </tpls>
      </n>
      <n v="12036" in="0">
        <tpls c="5">
          <tpl fld="0" item="0"/>
          <tpl fld="6" item="4"/>
          <tpl fld="1" item="0"/>
          <tpl hier="218" item="0"/>
          <tpl fld="4" item="0"/>
        </tpls>
      </n>
      <n v="47" in="0">
        <tpls c="5">
          <tpl fld="0" item="0"/>
          <tpl fld="6" item="4"/>
          <tpl fld="1" item="0"/>
          <tpl hier="218" item="0"/>
          <tpl fld="3" item="0"/>
        </tpls>
      </n>
      <n v="184" in="0">
        <tpls c="5">
          <tpl fld="0" item="0"/>
          <tpl fld="6" item="4"/>
          <tpl fld="1" item="0"/>
          <tpl hier="218" item="0"/>
          <tpl fld="3" item="2"/>
        </tpls>
      </n>
      <n v="0.5" in="1">
        <tpls c="6">
          <tpl fld="0" item="0"/>
          <tpl fld="6" item="4"/>
          <tpl fld="1" item="1"/>
          <tpl hier="218" item="0"/>
          <tpl fld="3" item="3"/>
          <tpl fld="5" item="7"/>
        </tpls>
      </n>
      <n v="10" in="0">
        <tpls c="6">
          <tpl fld="0" item="0"/>
          <tpl fld="6" item="1"/>
          <tpl fld="1" item="0"/>
          <tpl hier="218" item="0"/>
          <tpl fld="3" item="3"/>
          <tpl fld="5" item="7"/>
        </tpls>
      </n>
      <n v="0.7" in="1">
        <tpls c="6">
          <tpl fld="0" item="0"/>
          <tpl fld="6" item="3"/>
          <tpl fld="1" item="1"/>
          <tpl hier="218" item="0"/>
          <tpl fld="3" item="3"/>
          <tpl fld="5" item="7"/>
        </tpls>
      </n>
      <n v="261" in="0">
        <tpls c="6">
          <tpl fld="0" item="0"/>
          <tpl fld="6" item="2"/>
          <tpl fld="1" item="0"/>
          <tpl hier="218" item="0"/>
          <tpl fld="3" item="3"/>
          <tpl fld="5" item="7"/>
        </tpls>
      </n>
      <n v="66" in="0">
        <tpls c="6">
          <tpl fld="0" item="0"/>
          <tpl fld="6" item="0"/>
          <tpl fld="1" item="0"/>
          <tpl hier="218" item="0"/>
          <tpl fld="3" item="3"/>
          <tpl fld="5" item="7"/>
        </tpls>
      </n>
      <n v="6.05" in="1">
        <tpls c="6">
          <tpl fld="0" item="0"/>
          <tpl fld="6" item="2"/>
          <tpl fld="1" item="1"/>
          <tpl hier="218" item="0"/>
          <tpl fld="3" item="3"/>
          <tpl fld="5" item="7"/>
        </tpls>
      </n>
      <n v="1" in="1">
        <tpls c="6">
          <tpl fld="0" item="0"/>
          <tpl fld="6" item="0"/>
          <tpl fld="1" item="1"/>
          <tpl hier="218" item="0"/>
          <tpl fld="3" item="3"/>
          <tpl fld="5" item="7"/>
        </tpls>
      </n>
      <m in="1">
        <tpls c="6">
          <tpl fld="0" item="0"/>
          <tpl fld="6" item="1"/>
          <tpl fld="1" item="1"/>
          <tpl hier="218" item="0"/>
          <tpl fld="3" item="3"/>
          <tpl fld="5" item="7"/>
        </tpls>
      </m>
      <n v="80" in="0">
        <tpls c="6">
          <tpl fld="0" item="0"/>
          <tpl fld="6" item="3"/>
          <tpl fld="1" item="0"/>
          <tpl hier="218" item="0"/>
          <tpl fld="3" item="3"/>
          <tpl fld="5" item="7"/>
        </tpls>
      </n>
      <n v="104" in="0">
        <tpls c="6">
          <tpl fld="0" item="0"/>
          <tpl fld="6" item="4"/>
          <tpl fld="1" item="0"/>
          <tpl hier="218" item="0"/>
          <tpl fld="3" item="3"/>
          <tpl fld="5" item="7"/>
        </tpls>
      </n>
      <m in="1">
        <tpls c="6">
          <tpl fld="0" item="0"/>
          <tpl fld="6" item="4"/>
          <tpl fld="1" item="1"/>
          <tpl hier="218" item="0"/>
          <tpl fld="3" item="4"/>
          <tpl fld="5" item="4"/>
        </tpls>
      </m>
      <m in="0">
        <tpls c="6">
          <tpl fld="0" item="0"/>
          <tpl fld="6" item="1"/>
          <tpl fld="1" item="0"/>
          <tpl hier="218" item="0"/>
          <tpl fld="3" item="4"/>
          <tpl fld="5" item="4"/>
        </tpls>
      </m>
      <m in="1">
        <tpls c="6">
          <tpl fld="0" item="0"/>
          <tpl fld="6" item="3"/>
          <tpl fld="1" item="1"/>
          <tpl hier="218" item="0"/>
          <tpl fld="3" item="4"/>
          <tpl fld="5" item="4"/>
        </tpls>
      </m>
      <n v="2" in="0">
        <tpls c="6">
          <tpl fld="0" item="0"/>
          <tpl fld="6" item="2"/>
          <tpl fld="1" item="0"/>
          <tpl hier="218" item="0"/>
          <tpl fld="3" item="4"/>
          <tpl fld="5" item="4"/>
        </tpls>
      </n>
      <m in="0">
        <tpls c="6">
          <tpl fld="0" item="0"/>
          <tpl fld="6" item="0"/>
          <tpl fld="1" item="0"/>
          <tpl hier="218" item="0"/>
          <tpl fld="3" item="4"/>
          <tpl fld="5" item="4"/>
        </tpls>
      </m>
      <n v="0.85000000000000009" in="1">
        <tpls c="6">
          <tpl fld="0" item="0"/>
          <tpl fld="6" item="2"/>
          <tpl fld="1" item="1"/>
          <tpl hier="218" item="0"/>
          <tpl fld="3" item="4"/>
          <tpl fld="5" item="4"/>
        </tpls>
      </n>
      <m in="1">
        <tpls c="6">
          <tpl fld="0" item="0"/>
          <tpl fld="6" item="0"/>
          <tpl fld="1" item="1"/>
          <tpl hier="218" item="0"/>
          <tpl fld="3" item="4"/>
          <tpl fld="5" item="4"/>
        </tpls>
      </m>
      <m in="1">
        <tpls c="6">
          <tpl fld="0" item="0"/>
          <tpl fld="6" item="1"/>
          <tpl fld="1" item="1"/>
          <tpl hier="218" item="0"/>
          <tpl fld="3" item="4"/>
          <tpl fld="5" item="4"/>
        </tpls>
      </m>
      <m in="0">
        <tpls c="6">
          <tpl fld="0" item="0"/>
          <tpl fld="6" item="3"/>
          <tpl fld="1" item="0"/>
          <tpl hier="218" item="0"/>
          <tpl fld="3" item="4"/>
          <tpl fld="5" item="4"/>
        </tpls>
      </m>
      <m in="0">
        <tpls c="6">
          <tpl fld="0" item="0"/>
          <tpl fld="6" item="4"/>
          <tpl fld="1" item="0"/>
          <tpl hier="218" item="0"/>
          <tpl fld="3" item="4"/>
          <tpl fld="5" item="4"/>
        </tpls>
      </m>
      <n v="69" in="0">
        <tpls c="6">
          <tpl fld="0" item="0"/>
          <tpl fld="1" item="0"/>
          <tpl fld="9" item="1"/>
          <tpl hier="218" item="1"/>
          <tpl fld="3" item="4"/>
          <tpl fld="5" item="8"/>
        </tpls>
      </n>
      <n v="17" in="0">
        <tpls c="6">
          <tpl fld="0" item="0"/>
          <tpl fld="6" item="1"/>
          <tpl fld="1" item="0"/>
          <tpl hier="218" item="1"/>
          <tpl fld="3" item="4"/>
          <tpl fld="5" item="0"/>
        </tpls>
      </n>
      <n v="2" in="1">
        <tpls c="5">
          <tpl fld="0" item="0"/>
          <tpl fld="6" item="1"/>
          <tpl fld="1" item="1"/>
          <tpl hier="218" item="1"/>
          <tpl fld="3" item="0"/>
        </tpls>
      </n>
      <n v="56.747162162162162" in="1">
        <tpls c="5">
          <tpl fld="0" item="0"/>
          <tpl fld="6" item="2"/>
          <tpl fld="1" item="1"/>
          <tpl hier="218" item="1"/>
          <tpl fld="3" item="2"/>
        </tpls>
      </n>
      <n v="853" in="0">
        <tpls c="6">
          <tpl fld="0" item="0"/>
          <tpl fld="6" item="1"/>
          <tpl fld="1" item="0"/>
          <tpl hier="218" item="1"/>
          <tpl fld="3" item="5"/>
          <tpl fld="5" item="1"/>
        </tpls>
      </n>
      <n v="3850" in="0">
        <tpls c="6">
          <tpl fld="0" item="0"/>
          <tpl fld="6" item="2"/>
          <tpl fld="1" item="0"/>
          <tpl hier="218" item="1"/>
          <tpl fld="3" item="5"/>
          <tpl fld="5" item="3"/>
        </tpls>
      </n>
      <n v="816" in="0">
        <tpls c="6">
          <tpl fld="0" item="0"/>
          <tpl fld="6" item="0"/>
          <tpl fld="1" item="0"/>
          <tpl hier="218" item="1"/>
          <tpl fld="3" item="1"/>
          <tpl fld="5" item="3"/>
        </tpls>
      </n>
      <n v="23" in="0">
        <tpls c="6">
          <tpl fld="0" item="0"/>
          <tpl fld="6" item="1"/>
          <tpl fld="1" item="0"/>
          <tpl hier="218" item="1"/>
          <tpl fld="3" item="4"/>
          <tpl fld="5" item="2"/>
        </tpls>
      </n>
      <n v="18.036486486486488" in="1">
        <tpls c="6">
          <tpl fld="0" item="0"/>
          <tpl fld="6" item="3"/>
          <tpl fld="1" item="1"/>
          <tpl hier="218" item="1"/>
          <tpl fld="3" item="7"/>
          <tpl fld="7" item="1"/>
        </tpls>
      </n>
      <n v="11.372432432432431" in="1">
        <tpls c="5">
          <tpl fld="0" item="0"/>
          <tpl fld="6" item="0"/>
          <tpl fld="1" item="1"/>
          <tpl hier="218" item="1"/>
          <tpl fld="3" item="6"/>
        </tpls>
      </n>
      <m in="1">
        <tpls c="6">
          <tpl fld="0" item="0"/>
          <tpl fld="6" item="3"/>
          <tpl fld="1" item="1"/>
          <tpl hier="218" item="1"/>
          <tpl fld="3" item="3"/>
          <tpl fld="5" item="4"/>
        </tpls>
      </m>
      <n v="25.110135135135135" in="1">
        <tpls c="6">
          <tpl fld="0" item="0"/>
          <tpl fld="2" item="0"/>
          <tpl fld="1" item="1"/>
          <tpl hier="218" item="1"/>
          <tpl fld="3" item="7"/>
          <tpl fld="7" item="4"/>
        </tpls>
      </n>
      <n v="158.0504054054054" in="1">
        <tpls c="6">
          <tpl fld="0" item="0"/>
          <tpl fld="2" item="0"/>
          <tpl fld="1" item="1"/>
          <tpl hier="218" item="1"/>
          <tpl fld="3" item="5"/>
          <tpl fld="5" item="1"/>
        </tpls>
      </n>
      <n v="5.7311486486486487" in="1">
        <tpls c="6">
          <tpl fld="0" item="0"/>
          <tpl fld="2" item="0"/>
          <tpl fld="1" item="1"/>
          <tpl hier="218" item="1"/>
          <tpl fld="3" item="5"/>
          <tpl fld="5" item="8"/>
        </tpls>
      </n>
      <n v="5" in="1">
        <tpls c="6">
          <tpl fld="0" item="0"/>
          <tpl fld="2" item="0"/>
          <tpl fld="1" item="1"/>
          <tpl hier="218" item="1"/>
          <tpl fld="3" item="1"/>
          <tpl fld="5" item="6"/>
        </tpls>
      </n>
      <n v="14.424999999999997" in="1">
        <tpls c="6">
          <tpl fld="0" item="0"/>
          <tpl fld="2" item="1"/>
          <tpl fld="1" item="1"/>
          <tpl hier="218" item="1"/>
          <tpl fld="3" item="7"/>
          <tpl fld="7" item="2"/>
        </tpls>
      </n>
      <n v="6.1443918918918916" in="1">
        <tpls c="6">
          <tpl fld="0" item="0"/>
          <tpl fld="2" item="2"/>
          <tpl fld="1" item="1"/>
          <tpl hier="218" item="1"/>
          <tpl fld="3" item="1"/>
          <tpl fld="5" item="8"/>
        </tpls>
      </n>
      <m in="1">
        <tpls c="6">
          <tpl fld="0" item="0"/>
          <tpl fld="2" item="0"/>
          <tpl fld="1" item="1"/>
          <tpl hier="218" item="1"/>
          <tpl fld="3" item="3"/>
          <tpl fld="5" item="8"/>
        </tpls>
      </m>
      <m in="1">
        <tpls c="6">
          <tpl fld="0" item="0"/>
          <tpl fld="2" item="3"/>
          <tpl fld="1" item="1"/>
          <tpl hier="218" item="1"/>
          <tpl fld="3" item="3"/>
          <tpl fld="5" item="1"/>
        </tpls>
      </m>
      <m in="1">
        <tpls c="6">
          <tpl fld="0" item="0"/>
          <tpl fld="2" item="3"/>
          <tpl fld="1" item="1"/>
          <tpl hier="218" item="1"/>
          <tpl fld="3" item="4"/>
          <tpl fld="5" item="4"/>
        </tpls>
      </m>
      <m in="0">
        <tpls c="6">
          <tpl fld="0" item="0"/>
          <tpl fld="2" item="1"/>
          <tpl fld="1" item="0"/>
          <tpl hier="218" item="1"/>
          <tpl fld="3" item="4"/>
          <tpl fld="5" item="2"/>
        </tpls>
      </m>
      <m in="1">
        <tpls c="6">
          <tpl fld="0" item="0"/>
          <tpl fld="2" item="4"/>
          <tpl fld="1" item="1"/>
          <tpl hier="218" item="1"/>
          <tpl fld="3" item="3"/>
          <tpl fld="5" item="8"/>
        </tpls>
      </m>
      <n v="0" in="0">
        <tpls c="6">
          <tpl fld="0" item="0"/>
          <tpl fld="2" item="0"/>
          <tpl fld="1" item="0"/>
          <tpl hier="218" item="1"/>
          <tpl fld="3" item="4"/>
          <tpl fld="5" item="6"/>
        </tpls>
      </n>
      <m in="1">
        <tpls c="6">
          <tpl fld="0" item="0"/>
          <tpl fld="2" item="4"/>
          <tpl fld="1" item="1"/>
          <tpl hier="218" item="1"/>
          <tpl fld="3" item="3"/>
          <tpl fld="5" item="5"/>
        </tpls>
      </m>
      <n v="1" in="1">
        <tpls c="6">
          <tpl fld="0" item="0"/>
          <tpl fld="2" item="0"/>
          <tpl fld="1" item="1"/>
          <tpl hier="218" item="1"/>
          <tpl fld="3" item="4"/>
          <tpl fld="5" item="7"/>
        </tpls>
      </n>
      <m in="1">
        <tpls c="6">
          <tpl fld="0" item="0"/>
          <tpl fld="2" item="4"/>
          <tpl fld="1" item="1"/>
          <tpl hier="218" item="1"/>
          <tpl fld="3" item="4"/>
          <tpl fld="5" item="6"/>
        </tpls>
      </m>
      <n v="2.810810810810811" in="1">
        <tpls c="5">
          <tpl fld="8" item="2"/>
          <tpl fld="0" item="0"/>
          <tpl fld="1" item="1"/>
          <tpl hier="218" item="1"/>
          <tpl fld="3" item="0"/>
        </tpls>
      </n>
      <n v="30.412837837837841" in="1">
        <tpls c="6">
          <tpl fld="8" item="3"/>
          <tpl fld="0" item="0"/>
          <tpl fld="1" item="1"/>
          <tpl hier="218" item="1"/>
          <tpl fld="3" item="1"/>
          <tpl fld="5" item="1"/>
        </tpls>
      </n>
      <n v="0.85" in="1">
        <tpls c="6">
          <tpl fld="8" item="3"/>
          <tpl fld="0" item="0"/>
          <tpl fld="1" item="1"/>
          <tpl hier="218" item="1"/>
          <tpl fld="3" item="3"/>
          <tpl fld="5" item="6"/>
        </tpls>
      </n>
      <n v="545" in="0">
        <tpls c="6">
          <tpl fld="8" item="0"/>
          <tpl fld="0" item="0"/>
          <tpl fld="1" item="0"/>
          <tpl hier="218" item="1"/>
          <tpl fld="3" item="4"/>
          <tpl fld="5" item="8"/>
        </tpls>
      </n>
      <n v="55.353243243243234" in="1">
        <tpls c="5">
          <tpl fld="0" item="0"/>
          <tpl fld="1" item="1"/>
          <tpl fld="9" item="0"/>
          <tpl hier="218" item="1"/>
          <tpl fld="3" item="2"/>
        </tpls>
      </n>
      <n v="4915" in="0">
        <tpls c="6">
          <tpl fld="0" item="0"/>
          <tpl fld="1" item="0"/>
          <tpl fld="9" item="0"/>
          <tpl hier="218" item="1"/>
          <tpl fld="3" item="5"/>
          <tpl fld="5" item="1"/>
        </tpls>
      </n>
      <n v="2576" in="0">
        <tpls c="6">
          <tpl fld="0" item="0"/>
          <tpl fld="1" item="0"/>
          <tpl fld="9" item="0"/>
          <tpl hier="218" item="1"/>
          <tpl fld="3" item="1"/>
          <tpl fld="5" item="5"/>
        </tpls>
      </n>
      <n v="255" in="0">
        <tpls c="6">
          <tpl fld="0" item="0"/>
          <tpl fld="1" item="0"/>
          <tpl fld="9" item="0"/>
          <tpl hier="218" item="1"/>
          <tpl fld="3" item="3"/>
          <tpl fld="5" item="2"/>
        </tpls>
      </n>
      <n v="57.438918918918915" in="1">
        <tpls c="6">
          <tpl fld="0" item="0"/>
          <tpl fld="1" item="1"/>
          <tpl fld="9" item="1"/>
          <tpl hier="218" item="1"/>
          <tpl fld="3" item="7"/>
          <tpl fld="7" item="2"/>
        </tpls>
      </n>
      <n v="29.747702702702703" in="1">
        <tpls c="6">
          <tpl fld="0" item="0"/>
          <tpl fld="1" item="1"/>
          <tpl fld="9" item="1"/>
          <tpl hier="218" item="1"/>
          <tpl fld="3" item="5"/>
          <tpl fld="5" item="0"/>
        </tpls>
      </n>
      <n v="16.308108108108108" in="1">
        <tpls c="6">
          <tpl fld="0" item="0"/>
          <tpl fld="1" item="1"/>
          <tpl fld="9" item="1"/>
          <tpl hier="218" item="1"/>
          <tpl fld="3" item="1"/>
          <tpl fld="5" item="7"/>
        </tpls>
      </n>
      <n v="7.3108108108108105" in="1">
        <tpls c="6">
          <tpl fld="0" item="0"/>
          <tpl fld="1" item="1"/>
          <tpl fld="9" item="1"/>
          <tpl hier="218" item="1"/>
          <tpl fld="3" item="1"/>
          <tpl fld="5" item="3"/>
        </tpls>
      </n>
      <m in="1">
        <tpls c="6">
          <tpl fld="0" item="0"/>
          <tpl fld="1" item="1"/>
          <tpl fld="9" item="1"/>
          <tpl hier="218" item="1"/>
          <tpl fld="3" item="3"/>
          <tpl fld="5" item="4"/>
        </tpls>
      </m>
      <n v="4.8378378378378377" in="1">
        <tpls c="6">
          <tpl fld="0" item="0"/>
          <tpl fld="1" item="1"/>
          <tpl fld="9" item="1"/>
          <tpl hier="218" item="1"/>
          <tpl fld="3" item="3"/>
          <tpl fld="5" item="6"/>
        </tpls>
      </n>
      <n v="6.0966216216216216" in="1">
        <tpls c="6">
          <tpl fld="0" item="0"/>
          <tpl fld="1" item="1"/>
          <tpl fld="9" item="1"/>
          <tpl hier="218" item="1"/>
          <tpl fld="3" item="4"/>
          <tpl fld="5" item="0"/>
        </tpls>
      </n>
      <n v="2.9145270270270274" in="1">
        <tpls c="6">
          <tpl fld="0" item="0"/>
          <tpl fld="1" item="1"/>
          <tpl fld="9" item="0"/>
          <tpl hier="218" item="1"/>
          <tpl fld="3" item="4"/>
          <tpl fld="5" item="7"/>
        </tpls>
      </n>
      <n v="95.107297297297308" in="1">
        <tpls c="4">
          <tpl fld="0" item="0"/>
          <tpl fld="1" item="1"/>
          <tpl hier="218" item="1"/>
          <tpl fld="3" item="2"/>
        </tpls>
      </n>
      <n v="726" in="0">
        <tpls c="5">
          <tpl fld="0" item="0"/>
          <tpl fld="1" item="0"/>
          <tpl hier="218" item="1"/>
          <tpl fld="3" item="7"/>
          <tpl fld="7" item="2"/>
        </tpls>
      </n>
      <n v="7193" in="0">
        <tpls c="5">
          <tpl fld="0" item="0"/>
          <tpl fld="1" item="0"/>
          <tpl hier="218" item="1"/>
          <tpl fld="3" item="5"/>
          <tpl fld="5" item="1"/>
        </tpls>
      </n>
      <n v="3282" in="0">
        <tpls c="5">
          <tpl fld="0" item="0"/>
          <tpl fld="1" item="0"/>
          <tpl hier="218" item="1"/>
          <tpl fld="3" item="5"/>
          <tpl fld="5" item="0"/>
        </tpls>
      </n>
      <n v="2567" in="0">
        <tpls c="5">
          <tpl fld="0" item="0"/>
          <tpl fld="1" item="0"/>
          <tpl hier="218" item="1"/>
          <tpl fld="3" item="5"/>
          <tpl fld="5" item="8"/>
        </tpls>
      </n>
      <n v="512" in="0">
        <tpls c="5">
          <tpl fld="0" item="0"/>
          <tpl fld="1" item="0"/>
          <tpl hier="218" item="1"/>
          <tpl fld="3" item="1"/>
          <tpl fld="5" item="7"/>
        </tpls>
      </n>
      <n v="3436" in="0">
        <tpls c="5">
          <tpl fld="0" item="0"/>
          <tpl fld="1" item="0"/>
          <tpl hier="218" item="1"/>
          <tpl fld="3" item="1"/>
          <tpl fld="5" item="5"/>
        </tpls>
      </n>
      <n v="2305" in="0">
        <tpls c="5">
          <tpl fld="0" item="0"/>
          <tpl fld="1" item="0"/>
          <tpl hier="218" item="1"/>
          <tpl fld="3" item="1"/>
          <tpl fld="5" item="8"/>
        </tpls>
      </n>
      <n v="2" in="0">
        <tpls c="5">
          <tpl fld="0" item="0"/>
          <tpl fld="1" item="0"/>
          <tpl hier="218" item="1"/>
          <tpl fld="3" item="3"/>
          <tpl fld="5" item="4"/>
        </tpls>
      </n>
      <n v="552" in="0">
        <tpls c="5">
          <tpl fld="0" item="0"/>
          <tpl fld="1" item="0"/>
          <tpl hier="218" item="1"/>
          <tpl fld="3" item="3"/>
          <tpl fld="5" item="0"/>
        </tpls>
      </n>
      <n v="4548" in="0">
        <tpls c="5">
          <tpl fld="0" item="0"/>
          <tpl fld="1" item="0"/>
          <tpl hier="218" item="1"/>
          <tpl fld="3" item="3"/>
          <tpl fld="5" item="3"/>
        </tpls>
      </n>
      <n v="265" in="0">
        <tpls c="5">
          <tpl fld="0" item="0"/>
          <tpl fld="1" item="0"/>
          <tpl hier="218" item="1"/>
          <tpl fld="3" item="4"/>
          <tpl fld="5" item="1"/>
        </tpls>
      </n>
      <n v="1104" in="0">
        <tpls c="5">
          <tpl fld="0" item="0"/>
          <tpl fld="1" item="0"/>
          <tpl hier="218" item="1"/>
          <tpl fld="3" item="4"/>
          <tpl fld="5" item="0"/>
        </tpls>
      </n>
      <n v="1448" in="0">
        <tpls c="5">
          <tpl fld="0" item="0"/>
          <tpl fld="1" item="0"/>
          <tpl hier="218" item="1"/>
          <tpl fld="3" item="4"/>
          <tpl fld="5" item="3"/>
        </tpls>
      </n>
      <n v="1.75" in="1">
        <tpls c="6">
          <tpl fld="0" item="0"/>
          <tpl fld="1" item="1"/>
          <tpl fld="9" item="0"/>
          <tpl hier="218" item="1"/>
          <tpl fld="3" item="3"/>
          <tpl fld="5" item="7"/>
        </tpls>
      </n>
      <n v="24.970135135135134" in="1">
        <tpls c="6">
          <tpl fld="0" item="0"/>
          <tpl fld="1" item="1"/>
          <tpl fld="9" item="0"/>
          <tpl hier="218" item="1"/>
          <tpl fld="3" item="4"/>
          <tpl fld="5" item="3"/>
        </tpls>
      </n>
      <n v="2.3262730484984936E-2" in="2">
        <tpls c="4">
          <tpl fld="0" item="0"/>
          <tpl fld="1" item="2"/>
          <tpl hier="218" item="1"/>
          <tpl fld="4" item="0"/>
        </tpls>
      </n>
      <n v="0.06" in="2">
        <tpls c="5">
          <tpl fld="0" item="0"/>
          <tpl fld="6" item="4"/>
          <tpl fld="1" item="2"/>
          <tpl hier="218" item="1"/>
          <tpl fld="3" item="0"/>
        </tpls>
      </n>
      <n v="1.6564366130726184E-2" in="2">
        <tpls c="5">
          <tpl hier="31" item="4294967295"/>
          <tpl fld="0" item="0"/>
          <tpl fld="1" item="2"/>
          <tpl hier="218" item="1"/>
          <tpl fld="3" item="4"/>
        </tpls>
      </n>
      <n v="777.1795945945945" in="1">
        <tpls c="4">
          <tpl fld="0" item="0"/>
          <tpl fld="1" item="1"/>
          <tpl hier="218" item="1"/>
          <tpl fld="3" item="5"/>
        </tpls>
      </n>
      <n v="0.18181818181818182" in="2">
        <tpls c="5">
          <tpl fld="8" item="1"/>
          <tpl fld="0" item="0"/>
          <tpl fld="1" item="2"/>
          <tpl hier="218" item="1"/>
          <tpl fld="3" item="3"/>
        </tpls>
      </n>
      <n v="6.3026704637042616E-2" in="2">
        <tpls c="5">
          <tpl hier="31" item="4294967295"/>
          <tpl fld="0" item="0"/>
          <tpl fld="1" item="2"/>
          <tpl hier="218" item="1"/>
          <tpl fld="3" item="2"/>
        </tpls>
      </n>
      <n v="1.296660233322499E-2" in="2">
        <tpls c="5">
          <tpl fld="0" item="0"/>
          <tpl fld="2" item="2"/>
          <tpl fld="1" item="2"/>
          <tpl hier="218" item="1"/>
          <tpl fld="4" item="0"/>
        </tpls>
      </n>
      <n v="1.4438482508966181E-2" in="2">
        <tpls c="5">
          <tpl fld="0" item="0"/>
          <tpl fld="2" item="4"/>
          <tpl fld="1" item="2"/>
          <tpl hier="218" item="1"/>
          <tpl fld="3" item="5"/>
        </tpls>
      </n>
      <n v="1.3845465924815829E-2" in="2">
        <tpls c="5">
          <tpl hier="31" item="4294967295"/>
          <tpl fld="0" item="0"/>
          <tpl fld="1" item="2"/>
          <tpl hier="218" item="1"/>
          <tpl fld="3" item="3"/>
        </tpls>
      </n>
      <n v="3.6918010447422211E-2" in="2">
        <tpls c="5">
          <tpl fld="0" item="0"/>
          <tpl fld="1" item="2"/>
          <tpl fld="9" item="0"/>
          <tpl hier="218" item="1"/>
          <tpl fld="3" item="0"/>
        </tpls>
      </n>
      <n v="2.2715654580694432E-2" in="2">
        <tpls c="5">
          <tpl fld="0" item="0"/>
          <tpl fld="1" item="2"/>
          <tpl fld="9" item="0"/>
          <tpl hier="218" item="1"/>
          <tpl fld="3" item="1"/>
        </tpls>
      </n>
      <n v="2.0076303893009233E-2" in="2">
        <tpls c="5">
          <tpl fld="0" item="0"/>
          <tpl fld="6" item="0"/>
          <tpl fld="1" item="2"/>
          <tpl hier="218" item="1"/>
          <tpl fld="4" item="0"/>
        </tpls>
      </n>
      <n v="2.4978403600450845E-2" in="2">
        <tpls c="5">
          <tpl hier="31" item="4294967295"/>
          <tpl fld="0" item="0"/>
          <tpl fld="1" item="2"/>
          <tpl hier="218" item="1"/>
          <tpl fld="3" item="1"/>
        </tpls>
      </n>
      <n v="1.1341091943983002E-2" in="2">
        <tpls c="5">
          <tpl fld="0" item="0"/>
          <tpl fld="2" item="3"/>
          <tpl fld="1" item="2"/>
          <tpl hier="218" item="1"/>
          <tpl fld="4" item="0"/>
        </tpls>
      </n>
      <n v="2.86043281043281E-2" in="2">
        <tpls c="5">
          <tpl hier="31" item="4294967295"/>
          <tpl fld="0" item="0"/>
          <tpl fld="1" item="2"/>
          <tpl hier="218" item="1"/>
          <tpl fld="3" item="5"/>
        </tpls>
      </n>
      <n v="7.7345917145412363E-2" in="2">
        <tpls c="5">
          <tpl fld="0" item="0"/>
          <tpl fld="2" item="1"/>
          <tpl fld="1" item="2"/>
          <tpl hier="218" item="1"/>
          <tpl fld="4" item="0"/>
        </tpls>
      </n>
      <n v="3.6644688495141665E-2" in="2">
        <tpls c="5">
          <tpl fld="0" item="0"/>
          <tpl fld="6" item="0"/>
          <tpl fld="1" item="2"/>
          <tpl hier="218" item="1"/>
          <tpl fld="3" item="4"/>
        </tpls>
      </n>
      <n v="1.6206340956340957E-2" in="2">
        <tpls c="5">
          <tpl fld="0" item="0"/>
          <tpl fld="6" item="3"/>
          <tpl fld="1" item="2"/>
          <tpl hier="218" item="1"/>
          <tpl fld="3" item="5"/>
        </tpls>
      </n>
      <n v="0.08" in="2">
        <tpls c="5">
          <tpl fld="0" item="0"/>
          <tpl fld="6" item="1"/>
          <tpl fld="1" item="2"/>
          <tpl hier="218" item="1"/>
          <tpl fld="3" item="0"/>
        </tpls>
      </n>
      <n v="8.6198092717517955E-3" in="2">
        <tpls c="5">
          <tpl fld="8" item="2"/>
          <tpl fld="0" item="0"/>
          <tpl fld="1" item="2"/>
          <tpl hier="218" item="1"/>
          <tpl fld="3" item="4"/>
        </tpls>
      </n>
      <n v="2.0515660953683686E-2" in="2">
        <tpls c="5">
          <tpl fld="8" item="3"/>
          <tpl fld="0" item="0"/>
          <tpl fld="1" item="2"/>
          <tpl hier="218" item="1"/>
          <tpl fld="3" item="5"/>
        </tpls>
      </n>
      <n v="8.4166666666666667E-2" in="2">
        <tpls c="5">
          <tpl fld="8" item="1"/>
          <tpl fld="0" item="0"/>
          <tpl fld="1" item="2"/>
          <tpl hier="218" item="1"/>
          <tpl fld="3" item="0"/>
        </tpls>
      </n>
      <n v="1.2317457102879445E-2" in="2">
        <tpls c="5">
          <tpl fld="0" item="0"/>
          <tpl fld="6" item="0"/>
          <tpl fld="1" item="2"/>
          <tpl hier="218" item="1"/>
          <tpl fld="3" item="3"/>
        </tpls>
      </n>
      <n v="0.41244594594594597" in="2">
        <tpls c="5">
          <tpl fld="0" item="0"/>
          <tpl fld="2" item="0"/>
          <tpl fld="1" item="2"/>
          <tpl hier="218" item="1"/>
          <tpl fld="3" item="4"/>
        </tpls>
      </n>
      <n v="0.20161315133577379" in="2">
        <tpls c="5">
          <tpl fld="0" item="0"/>
          <tpl fld="2" item="0"/>
          <tpl fld="1" item="2"/>
          <tpl hier="218" item="1"/>
          <tpl fld="3" item="1"/>
        </tpls>
      </n>
      <n v="0.37026078044336486" in="2">
        <tpls c="5">
          <tpl fld="0" item="0"/>
          <tpl fld="2" item="0"/>
          <tpl fld="1" item="2"/>
          <tpl hier="218" item="1"/>
          <tpl fld="3" item="7"/>
        </tpls>
      </n>
      <n v="0.14027777777777778" in="2">
        <tpls c="5">
          <tpl fld="0" item="0"/>
          <tpl fld="2" item="0"/>
          <tpl fld="1" item="2"/>
          <tpl hier="218" item="1"/>
          <tpl fld="3" item="0"/>
        </tpls>
      </n>
      <n v="2.1391139079448222E-2" in="2">
        <tpls c="5">
          <tpl fld="0" item="0"/>
          <tpl fld="2" item="5"/>
          <tpl fld="1" item="2"/>
          <tpl hier="218" item="1"/>
          <tpl fld="4" item="0"/>
        </tpls>
      </n>
      <n v="2.7777777777777776E-2" in="2">
        <tpls c="5">
          <tpl fld="0" item="0"/>
          <tpl fld="2" item="5"/>
          <tpl fld="1" item="2"/>
          <tpl hier="218" item="1"/>
          <tpl fld="3" item="0"/>
        </tpls>
      </n>
      <n v="1.4330636286971904E-2" in="2">
        <tpls c="5">
          <tpl fld="0" item="0"/>
          <tpl fld="2" item="2"/>
          <tpl fld="1" item="2"/>
          <tpl hier="218" item="1"/>
          <tpl fld="3" item="4"/>
        </tpls>
      </n>
      <n v="1.1554641780643646E-2" in="2">
        <tpls c="5">
          <tpl fld="0" item="0"/>
          <tpl fld="2" item="2"/>
          <tpl fld="1" item="2"/>
          <tpl hier="218" item="1"/>
          <tpl fld="3" item="1"/>
        </tpls>
      </n>
      <n v="3.4941076847082073E-2" in="2">
        <tpls c="5">
          <tpl fld="0" item="0"/>
          <tpl fld="2" item="2"/>
          <tpl fld="1" item="2"/>
          <tpl hier="218" item="1"/>
          <tpl fld="3" item="7"/>
        </tpls>
      </n>
      <n v="2.5004249532551419E-2" in="2">
        <tpls c="5">
          <tpl fld="0" item="0"/>
          <tpl fld="2" item="2"/>
          <tpl fld="1" item="2"/>
          <tpl hier="218" item="1"/>
          <tpl fld="3" item="0"/>
        </tpls>
      </n>
      <n v="4.4194594594594593E-2" in="2">
        <tpls c="5">
          <tpl fld="8" item="3"/>
          <tpl fld="0" item="0"/>
          <tpl fld="1" item="2"/>
          <tpl hier="218" item="1"/>
          <tpl fld="3" item="0"/>
        </tpls>
      </n>
      <n v="1.4604608402028737E-2" in="2">
        <tpls c="5">
          <tpl fld="0" item="0"/>
          <tpl fld="1" item="2"/>
          <tpl fld="9" item="1"/>
          <tpl hier="218" item="1"/>
          <tpl fld="3" item="3"/>
        </tpls>
      </n>
      <n v="1.6564366130726184E-2" in="2">
        <tpls c="5">
          <tpl fld="0" item="0"/>
          <tpl fld="1" item="2"/>
          <tpl hier="195" item="4294967295"/>
          <tpl hier="218" item="1"/>
          <tpl fld="3" item="4"/>
        </tpls>
      </n>
      <n v="0.11159893364068246" in="2">
        <tpls c="5">
          <tpl fld="0" item="0"/>
          <tpl fld="1" item="2"/>
          <tpl hier="195" item="4294967295"/>
          <tpl hier="218" item="1"/>
          <tpl fld="3" item="7"/>
        </tpls>
      </n>
      <n v="1.50720799886002E-2" in="2">
        <tpls c="5">
          <tpl fld="0" item="0"/>
          <tpl fld="1" item="2"/>
          <tpl fld="9" item="1"/>
          <tpl hier="218" item="1"/>
          <tpl fld="3" item="4"/>
        </tpls>
      </n>
      <n v="7.7405405405405396" in="1">
        <tpls c="6">
          <tpl fld="0" item="0"/>
          <tpl fld="6" item="2"/>
          <tpl fld="1" item="1"/>
          <tpl hier="218" item="1"/>
          <tpl fld="3" item="4"/>
          <tpl fld="5" item="0"/>
        </tpls>
      </n>
      <n v="13.409459459459459" in="1">
        <tpls c="5">
          <tpl fld="0" item="0"/>
          <tpl fld="6" item="2"/>
          <tpl fld="1" item="1"/>
          <tpl hier="218" item="1"/>
          <tpl fld="3" item="0"/>
        </tpls>
      </n>
      <n v="322" in="0">
        <tpls c="6">
          <tpl fld="0" item="0"/>
          <tpl fld="6" item="0"/>
          <tpl fld="1" item="0"/>
          <tpl hier="218" item="1"/>
          <tpl fld="3" item="7"/>
          <tpl fld="7" item="1"/>
        </tpls>
      </n>
      <n v="75" in="0">
        <tpls c="6">
          <tpl fld="0" item="0"/>
          <tpl fld="6" item="0"/>
          <tpl fld="1" item="0"/>
          <tpl hier="218" item="1"/>
          <tpl fld="3" item="5"/>
          <tpl fld="5" item="4"/>
        </tpls>
      </n>
      <n v="80" in="0">
        <tpls c="6">
          <tpl fld="0" item="0"/>
          <tpl fld="6" item="0"/>
          <tpl fld="1" item="0"/>
          <tpl hier="218" item="1"/>
          <tpl fld="3" item="5"/>
          <tpl fld="5" item="6"/>
        </tpls>
      </n>
      <n v="246" in="0">
        <tpls c="6">
          <tpl fld="0" item="0"/>
          <tpl fld="6" item="0"/>
          <tpl fld="1" item="0"/>
          <tpl hier="218" item="1"/>
          <tpl fld="3" item="3"/>
          <tpl fld="5" item="0"/>
        </tpls>
      </n>
      <m in="1">
        <tpls c="6">
          <tpl fld="0" item="0"/>
          <tpl fld="6" item="3"/>
          <tpl fld="1" item="1"/>
          <tpl hier="218" item="1"/>
          <tpl fld="3" item="4"/>
          <tpl fld="5" item="2"/>
        </tpls>
      </m>
      <n v="57" in="0">
        <tpls c="5">
          <tpl fld="0" item="0"/>
          <tpl fld="6" item="3"/>
          <tpl fld="1" item="0"/>
          <tpl hier="218" item="1"/>
          <tpl fld="3" item="6"/>
        </tpls>
      </n>
      <n v="5.0989864864864867" in="1">
        <tpls c="6">
          <tpl fld="0" item="0"/>
          <tpl fld="6" item="3"/>
          <tpl fld="1" item="1"/>
          <tpl hier="218" item="1"/>
          <tpl fld="3" item="7"/>
          <tpl fld="7" item="2"/>
        </tpls>
      </n>
      <n v="3.75" in="1">
        <tpls c="6">
          <tpl fld="0" item="0"/>
          <tpl fld="6" item="3"/>
          <tpl fld="1" item="1"/>
          <tpl hier="218" item="1"/>
          <tpl fld="3" item="5"/>
          <tpl fld="5" item="5"/>
        </tpls>
      </n>
      <m in="1">
        <tpls c="6">
          <tpl fld="0" item="0"/>
          <tpl fld="6" item="3"/>
          <tpl fld="1" item="1"/>
          <tpl hier="218" item="1"/>
          <tpl fld="3" item="1"/>
          <tpl fld="5" item="2"/>
        </tpls>
      </m>
      <m in="1">
        <tpls c="6">
          <tpl fld="0" item="0"/>
          <tpl fld="6" item="3"/>
          <tpl fld="1" item="1"/>
          <tpl hier="218" item="1"/>
          <tpl fld="3" item="4"/>
          <tpl fld="5" item="7"/>
        </tpls>
      </m>
      <m in="1">
        <tpls c="6">
          <tpl fld="0" item="0"/>
          <tpl fld="6" item="2"/>
          <tpl fld="1" item="1"/>
          <tpl hier="218" item="1"/>
          <tpl fld="3" item="4"/>
          <tpl fld="5" item="6"/>
        </tpls>
      </m>
      <n v="0.85" in="1">
        <tpls c="6">
          <tpl fld="0" item="0"/>
          <tpl fld="6" item="0"/>
          <tpl fld="1" item="1"/>
          <tpl hier="218" item="1"/>
          <tpl fld="3" item="4"/>
          <tpl fld="5" item="8"/>
        </tpls>
      </n>
      <n v="2" in="1">
        <tpls c="6">
          <tpl fld="0" item="0"/>
          <tpl fld="6" item="3"/>
          <tpl fld="1" item="1"/>
          <tpl hier="218" item="1"/>
          <tpl fld="3" item="3"/>
          <tpl fld="5" item="6"/>
        </tpls>
      </n>
      <n v="4" in="1">
        <tpls c="6">
          <tpl fld="0" item="0"/>
          <tpl fld="6" item="3"/>
          <tpl fld="1" item="1"/>
          <tpl hier="218" item="1"/>
          <tpl fld="3" item="1"/>
          <tpl fld="5" item="3"/>
        </tpls>
      </n>
      <n v="1.1052702702702701" in="1">
        <tpls c="6">
          <tpl fld="0" item="0"/>
          <tpl fld="6" item="1"/>
          <tpl fld="1" item="1"/>
          <tpl hier="218" item="1"/>
          <tpl fld="3" item="4"/>
          <tpl fld="5" item="3"/>
        </tpls>
      </n>
      <m in="1">
        <tpls c="6">
          <tpl fld="0" item="0"/>
          <tpl fld="2" item="3"/>
          <tpl fld="1" item="1"/>
          <tpl hier="218" item="1"/>
          <tpl fld="3" item="7"/>
          <tpl fld="7" item="4"/>
        </tpls>
      </m>
      <n v="14.374324324324325" in="1">
        <tpls c="6">
          <tpl fld="0" item="0"/>
          <tpl fld="2" item="2"/>
          <tpl fld="1" item="1"/>
          <tpl hier="218" item="1"/>
          <tpl fld="3" item="5"/>
          <tpl fld="5" item="5"/>
        </tpls>
      </n>
      <n v="2.4500000000000002" in="1">
        <tpls c="6">
          <tpl fld="0" item="0"/>
          <tpl fld="2" item="2"/>
          <tpl fld="1" item="1"/>
          <tpl hier="218" item="1"/>
          <tpl fld="3" item="1"/>
          <tpl fld="5" item="1"/>
        </tpls>
      </n>
      <m in="0">
        <tpls c="6">
          <tpl fld="0" item="0"/>
          <tpl fld="2" item="0"/>
          <tpl fld="1" item="0"/>
          <tpl hier="218" item="1"/>
          <tpl fld="3" item="3"/>
          <tpl fld="5" item="0"/>
        </tpls>
      </m>
      <n v="6.5" in="1">
        <tpls c="6">
          <tpl fld="0" item="0"/>
          <tpl fld="2" item="3"/>
          <tpl fld="1" item="1"/>
          <tpl hier="218" item="1"/>
          <tpl fld="3" item="1"/>
          <tpl fld="5" item="5"/>
        </tpls>
      </n>
      <m in="1">
        <tpls c="6">
          <tpl fld="0" item="0"/>
          <tpl fld="2" item="1"/>
          <tpl fld="1" item="1"/>
          <tpl hier="218" item="1"/>
          <tpl fld="3" item="3"/>
          <tpl fld="5" item="5"/>
        </tpls>
      </m>
      <n v="1" in="0">
        <tpls c="6">
          <tpl fld="0" item="0"/>
          <tpl fld="2" item="0"/>
          <tpl fld="1" item="0"/>
          <tpl hier="218" item="1"/>
          <tpl fld="3" item="4"/>
          <tpl fld="5" item="4"/>
        </tpls>
      </n>
      <n v="3" in="0">
        <tpls c="6">
          <tpl fld="0" item="0"/>
          <tpl fld="2" item="3"/>
          <tpl fld="1" item="0"/>
          <tpl hier="218" item="1"/>
          <tpl fld="3" item="4"/>
          <tpl fld="5" item="5"/>
        </tpls>
      </n>
      <m in="1">
        <tpls c="6">
          <tpl fld="0" item="0"/>
          <tpl fld="2" item="2"/>
          <tpl fld="1" item="1"/>
          <tpl hier="218" item="1"/>
          <tpl fld="3" item="1"/>
          <tpl fld="5" item="2"/>
        </tpls>
      </m>
      <n v="26" in="0">
        <tpls c="6">
          <tpl fld="0" item="0"/>
          <tpl fld="2" item="2"/>
          <tpl fld="1" item="0"/>
          <tpl hier="218" item="1"/>
          <tpl fld="3" item="4"/>
          <tpl fld="5" item="7"/>
        </tpls>
      </n>
      <n v="19.268918918918921" in="1">
        <tpls c="5">
          <tpl fld="0" item="0"/>
          <tpl fld="2" item="1"/>
          <tpl fld="1" item="1"/>
          <tpl hier="218" item="1"/>
          <tpl fld="3" item="6"/>
        </tpls>
      </n>
      <n v="12.7" in="1">
        <tpls c="6">
          <tpl fld="8" item="0"/>
          <tpl fld="0" item="0"/>
          <tpl fld="1" item="1"/>
          <tpl hier="218" item="1"/>
          <tpl fld="3" item="4"/>
          <tpl fld="5" item="3"/>
        </tpls>
      </n>
      <n v="3" in="0">
        <tpls c="6">
          <tpl fld="8" item="1"/>
          <tpl fld="0" item="0"/>
          <tpl fld="1" item="0"/>
          <tpl hier="218" item="1"/>
          <tpl fld="3" item="4"/>
          <tpl fld="5" item="3"/>
        </tpls>
      </n>
      <n v="1.2" in="1">
        <tpls c="6">
          <tpl fld="8" item="0"/>
          <tpl fld="0" item="0"/>
          <tpl fld="1" item="1"/>
          <tpl hier="218" item="1"/>
          <tpl fld="3" item="7"/>
          <tpl fld="7" item="2"/>
        </tpls>
      </n>
      <n v="5.3" in="1">
        <tpls c="6">
          <tpl fld="8" item="0"/>
          <tpl fld="0" item="0"/>
          <tpl fld="1" item="1"/>
          <tpl hier="218" item="1"/>
          <tpl fld="3" item="5"/>
          <tpl fld="5" item="5"/>
        </tpls>
      </n>
      <m in="1">
        <tpls c="6">
          <tpl fld="8" item="0"/>
          <tpl fld="0" item="0"/>
          <tpl fld="1" item="1"/>
          <tpl hier="218" item="1"/>
          <tpl fld="3" item="1"/>
          <tpl fld="5" item="2"/>
        </tpls>
      </m>
      <n v="2.6148648648648649" in="1">
        <tpls c="6">
          <tpl fld="8" item="0"/>
          <tpl fld="0" item="0"/>
          <tpl fld="1" item="1"/>
          <tpl hier="218" item="1"/>
          <tpl fld="3" item="3"/>
          <tpl fld="5" item="0"/>
        </tpls>
      </n>
      <n v="1" in="1">
        <tpls c="6">
          <tpl fld="8" item="0"/>
          <tpl fld="0" item="0"/>
          <tpl fld="1" item="1"/>
          <tpl hier="218" item="1"/>
          <tpl fld="3" item="4"/>
          <tpl fld="5" item="7"/>
        </tpls>
      </n>
      <n v="25.060270270270269" in="1">
        <tpls c="6">
          <tpl fld="8" item="3"/>
          <tpl fld="0" item="0"/>
          <tpl fld="1" item="1"/>
          <tpl hier="218" item="1"/>
          <tpl fld="3" item="7"/>
          <tpl fld="7" item="2"/>
        </tpls>
      </n>
      <m in="1">
        <tpls c="6">
          <tpl fld="8" item="3"/>
          <tpl fld="0" item="0"/>
          <tpl fld="1" item="1"/>
          <tpl hier="218" item="1"/>
          <tpl fld="3" item="1"/>
          <tpl fld="5" item="2"/>
        </tpls>
      </m>
      <m in="1">
        <tpls c="6">
          <tpl fld="8" item="0"/>
          <tpl fld="0" item="0"/>
          <tpl fld="1" item="1"/>
          <tpl hier="218" item="1"/>
          <tpl fld="3" item="4"/>
          <tpl fld="5" item="4"/>
        </tpls>
      </m>
      <n v="1989" in="0">
        <tpls c="6">
          <tpl fld="0" item="0"/>
          <tpl fld="1" item="0"/>
          <tpl fld="9" item="0"/>
          <tpl hier="218" item="1"/>
          <tpl fld="3" item="5"/>
          <tpl fld="5" item="0"/>
        </tpls>
      </n>
      <n v="3887" in="0">
        <tpls c="6">
          <tpl fld="0" item="0"/>
          <tpl fld="1" item="0"/>
          <tpl fld="9" item="0"/>
          <tpl hier="218" item="1"/>
          <tpl fld="3" item="1"/>
          <tpl fld="5" item="3"/>
        </tpls>
      </n>
      <n v="962" in="0">
        <tpls c="6">
          <tpl fld="0" item="0"/>
          <tpl fld="1" item="0"/>
          <tpl fld="9" item="0"/>
          <tpl hier="218" item="1"/>
          <tpl fld="3" item="3"/>
          <tpl fld="5" item="6"/>
        </tpls>
      </n>
      <n v="328.67587837837846" in="1">
        <tpls c="5">
          <tpl fld="0" item="0"/>
          <tpl fld="1" item="1"/>
          <tpl hier="218" item="1"/>
          <tpl fld="3" item="5"/>
          <tpl fld="5" item="1"/>
        </tpls>
      </n>
      <n v="32.049729729729727" in="1">
        <tpls c="5">
          <tpl fld="0" item="0"/>
          <tpl fld="1" item="1"/>
          <tpl hier="218" item="1"/>
          <tpl fld="3" item="5"/>
          <tpl fld="5" item="8"/>
        </tpls>
      </n>
      <n v="52.956418918918921" in="1">
        <tpls c="5">
          <tpl fld="0" item="0"/>
          <tpl fld="1" item="1"/>
          <tpl hier="218" item="1"/>
          <tpl fld="3" item="1"/>
          <tpl fld="5" item="5"/>
        </tpls>
      </n>
      <n v="10.093243243243244" in="1">
        <tpls c="5">
          <tpl fld="0" item="0"/>
          <tpl fld="1" item="1"/>
          <tpl hier="218" item="1"/>
          <tpl fld="3" item="3"/>
          <tpl fld="5" item="1"/>
        </tpls>
      </n>
      <n v="2.6" in="1">
        <tpls c="5">
          <tpl fld="0" item="0"/>
          <tpl fld="1" item="1"/>
          <tpl hier="218" item="1"/>
          <tpl fld="3" item="3"/>
          <tpl fld="5" item="2"/>
        </tpls>
      </n>
      <n v="3.3199324324324326" in="1">
        <tpls c="5">
          <tpl fld="0" item="0"/>
          <tpl fld="1" item="1"/>
          <tpl hier="218" item="1"/>
          <tpl fld="3" item="4"/>
          <tpl fld="5" item="7"/>
        </tpls>
      </n>
      <n v="1" in="1">
        <tpls c="6">
          <tpl fld="0" item="0"/>
          <tpl fld="1" item="1"/>
          <tpl fld="9" item="1"/>
          <tpl hier="218" item="1"/>
          <tpl fld="3" item="4"/>
          <tpl fld="5" item="3"/>
        </tpls>
      </n>
      <n v="216.67310810810812" in="1">
        <tpls c="6">
          <tpl fld="0" item="0"/>
          <tpl fld="1" item="1"/>
          <tpl fld="9" item="0"/>
          <tpl hier="218" item="1"/>
          <tpl fld="3" item="5"/>
          <tpl fld="5" item="1"/>
        </tpls>
      </n>
      <n v="31.049729729729727" in="1">
        <tpls c="6">
          <tpl fld="0" item="0"/>
          <tpl fld="1" item="1"/>
          <tpl fld="9" item="0"/>
          <tpl hier="218" item="1"/>
          <tpl fld="3" item="5"/>
          <tpl fld="5" item="8"/>
        </tpls>
      </n>
      <n v="41.721283783783782" in="1">
        <tpls c="6">
          <tpl fld="0" item="0"/>
          <tpl fld="1" item="1"/>
          <tpl fld="9" item="0"/>
          <tpl hier="218" item="1"/>
          <tpl fld="3" item="1"/>
          <tpl fld="5" item="5"/>
        </tpls>
      </n>
      <n v="39.754054054054059" in="1">
        <tpls c="5">
          <tpl fld="0" item="0"/>
          <tpl fld="1" item="1"/>
          <tpl fld="9" item="1"/>
          <tpl hier="218" item="1"/>
          <tpl fld="3" item="2"/>
        </tpls>
      </n>
      <n v="417" in="0">
        <tpls c="6">
          <tpl fld="0" item="0"/>
          <tpl fld="1" item="0"/>
          <tpl fld="9" item="1"/>
          <tpl hier="218" item="1"/>
          <tpl fld="3" item="7"/>
          <tpl fld="7" item="2"/>
        </tpls>
      </n>
      <n v="2278" in="0">
        <tpls c="6">
          <tpl fld="0" item="0"/>
          <tpl fld="1" item="0"/>
          <tpl fld="9" item="1"/>
          <tpl hier="218" item="1"/>
          <tpl fld="3" item="5"/>
          <tpl fld="5" item="1"/>
        </tpls>
      </n>
      <n v="1293" in="0">
        <tpls c="6">
          <tpl fld="0" item="0"/>
          <tpl fld="1" item="0"/>
          <tpl fld="9" item="1"/>
          <tpl hier="218" item="1"/>
          <tpl fld="3" item="5"/>
          <tpl fld="5" item="0"/>
        </tpls>
      </n>
      <n v="223" in="0">
        <tpls c="6">
          <tpl fld="0" item="0"/>
          <tpl fld="1" item="0"/>
          <tpl fld="9" item="1"/>
          <tpl hier="218" item="1"/>
          <tpl fld="3" item="5"/>
          <tpl fld="5" item="8"/>
        </tpls>
      </n>
      <n v="278" in="0">
        <tpls c="6">
          <tpl fld="0" item="0"/>
          <tpl fld="1" item="0"/>
          <tpl fld="9" item="1"/>
          <tpl hier="218" item="1"/>
          <tpl fld="3" item="1"/>
          <tpl fld="5" item="7"/>
        </tpls>
      </n>
      <n v="860" in="0">
        <tpls c="6">
          <tpl fld="0" item="0"/>
          <tpl fld="1" item="0"/>
          <tpl fld="9" item="1"/>
          <tpl hier="218" item="1"/>
          <tpl fld="3" item="1"/>
          <tpl fld="5" item="5"/>
        </tpls>
      </n>
      <n v="199" in="0">
        <tpls c="6">
          <tpl fld="0" item="0"/>
          <tpl fld="1" item="0"/>
          <tpl fld="9" item="1"/>
          <tpl hier="218" item="1"/>
          <tpl fld="3" item="1"/>
          <tpl fld="5" item="8"/>
        </tpls>
      </n>
      <n v="1" in="0">
        <tpls c="6">
          <tpl fld="0" item="0"/>
          <tpl fld="1" item="0"/>
          <tpl fld="9" item="1"/>
          <tpl hier="218" item="1"/>
          <tpl fld="3" item="3"/>
          <tpl fld="5" item="4"/>
        </tpls>
      </n>
      <n v="360" in="0">
        <tpls c="6">
          <tpl fld="0" item="0"/>
          <tpl fld="1" item="0"/>
          <tpl fld="9" item="1"/>
          <tpl hier="218" item="1"/>
          <tpl fld="3" item="3"/>
          <tpl fld="5" item="0"/>
        </tpls>
      </n>
      <n v="136" in="0">
        <tpls c="6">
          <tpl fld="0" item="0"/>
          <tpl fld="1" item="0"/>
          <tpl fld="9" item="1"/>
          <tpl hier="218" item="1"/>
          <tpl fld="3" item="3"/>
          <tpl fld="5" item="3"/>
        </tpls>
      </n>
      <n v="52" in="0">
        <tpls c="6">
          <tpl fld="0" item="0"/>
          <tpl fld="1" item="0"/>
          <tpl fld="9" item="1"/>
          <tpl hier="218" item="1"/>
          <tpl fld="3" item="4"/>
          <tpl fld="5" item="1"/>
        </tpls>
      </n>
      <n v="546" in="0">
        <tpls c="6">
          <tpl fld="0" item="0"/>
          <tpl fld="1" item="0"/>
          <tpl fld="9" item="1"/>
          <tpl hier="218" item="1"/>
          <tpl fld="3" item="4"/>
          <tpl fld="5" item="0"/>
        </tpls>
      </n>
      <n v="102" in="0">
        <tpls c="6">
          <tpl fld="0" item="0"/>
          <tpl fld="1" item="0"/>
          <tpl fld="9" item="1"/>
          <tpl hier="218" item="1"/>
          <tpl fld="3" item="4"/>
          <tpl fld="5" item="3"/>
        </tpls>
      </n>
      <n v="26.589662162162163" in="1">
        <tpls c="6">
          <tpl fld="0" item="0"/>
          <tpl fld="1" item="1"/>
          <tpl fld="9" item="0"/>
          <tpl hier="218" item="1"/>
          <tpl fld="3" item="7"/>
          <tpl fld="7" item="4"/>
        </tpls>
      </n>
      <n v="4.8" in="1">
        <tpls c="6">
          <tpl fld="0" item="0"/>
          <tpl fld="1" item="1"/>
          <tpl fld="9" item="0"/>
          <tpl hier="218" item="1"/>
          <tpl fld="3" item="5"/>
          <tpl fld="5" item="2"/>
        </tpls>
      </n>
      <n v="55.663783783783785" in="1">
        <tpls c="6">
          <tpl fld="0" item="0"/>
          <tpl fld="1" item="1"/>
          <tpl fld="9" item="0"/>
          <tpl hier="218" item="1"/>
          <tpl fld="3" item="1"/>
          <tpl fld="5" item="1"/>
        </tpls>
      </n>
      <n v="80.685810810810807" in="1">
        <tpls c="6">
          <tpl fld="0" item="0"/>
          <tpl fld="1" item="1"/>
          <tpl fld="9" item="0"/>
          <tpl hier="218" item="1"/>
          <tpl fld="3" item="1"/>
          <tpl fld="5" item="3"/>
        </tpls>
      </n>
      <n v="2.6" in="1">
        <tpls c="6">
          <tpl fld="0" item="0"/>
          <tpl fld="1" item="1"/>
          <tpl fld="9" item="0"/>
          <tpl hier="218" item="1"/>
          <tpl fld="3" item="3"/>
          <tpl fld="5" item="2"/>
        </tpls>
      </n>
      <n v="2.86043281043281E-2" in="2">
        <tpls c="4">
          <tpl fld="0" item="0"/>
          <tpl fld="1" item="2"/>
          <tpl hier="218" item="1"/>
          <tpl fld="3" item="5"/>
        </tpls>
      </n>
      <n v="2.507535775193526E-2" in="2">
        <tpls c="5">
          <tpl fld="0" item="0"/>
          <tpl fld="6" item="4"/>
          <tpl fld="1" item="2"/>
          <tpl hier="218" item="1"/>
          <tpl fld="3" item="1"/>
        </tpls>
      </n>
      <n v="95.990000000000009" in="1">
        <tpls c="4">
          <tpl fld="0" item="0"/>
          <tpl fld="1" item="1"/>
          <tpl hier="218" item="1"/>
          <tpl fld="3" item="6"/>
        </tpls>
      </n>
      <n v="2.081662259764689E-2" in="2">
        <tpls c="5">
          <tpl fld="0" item="0"/>
          <tpl fld="6" item="0"/>
          <tpl fld="1" item="2"/>
          <tpl hier="218" item="1"/>
          <tpl fld="3" item="1"/>
        </tpls>
      </n>
      <n v="1.4179104477611939E-2" in="2">
        <tpls c="5">
          <tpl fld="0" item="0"/>
          <tpl fld="2" item="4"/>
          <tpl fld="1" item="2"/>
          <tpl hier="218" item="1"/>
          <tpl fld="3" item="6"/>
        </tpls>
      </n>
      <n v="4.0154440154440155E-2" in="2">
        <tpls c="5">
          <tpl fld="8" item="2"/>
          <tpl fld="0" item="0"/>
          <tpl fld="1" item="2"/>
          <tpl hier="218" item="1"/>
          <tpl fld="3" item="0"/>
        </tpls>
      </n>
      <n v="0.23961515863689775" in="2">
        <tpls c="5">
          <tpl fld="8" item="1"/>
          <tpl fld="0" item="0"/>
          <tpl fld="1" item="2"/>
          <tpl hier="218" item="1"/>
          <tpl fld="3" item="4"/>
        </tpls>
      </n>
      <n v="5.4481538625239405E-2" in="2">
        <tpls c="5">
          <tpl fld="0" item="0"/>
          <tpl fld="1" item="2"/>
          <tpl fld="9" item="0"/>
          <tpl hier="218" item="1"/>
          <tpl fld="3" item="2"/>
        </tpls>
      </n>
      <n v="1.3721880230032409E-2" in="2">
        <tpls c="5">
          <tpl fld="0" item="0"/>
          <tpl fld="1" item="2"/>
          <tpl fld="9" item="0"/>
          <tpl hier="218" item="1"/>
          <tpl fld="3" item="3"/>
        </tpls>
      </n>
      <n v="5.0276412776412774E-2" in="2">
        <tpls c="5">
          <tpl hier="31" item="4294967295"/>
          <tpl fld="0" item="0"/>
          <tpl fld="1" item="2"/>
          <tpl hier="218" item="1"/>
          <tpl fld="3" item="0"/>
        </tpls>
      </n>
      <n v="1.3858695652173915E-2" in="2">
        <tpls c="5">
          <tpl fld="0" item="0"/>
          <tpl fld="6" item="3"/>
          <tpl fld="1" item="2"/>
          <tpl hier="218" item="1"/>
          <tpl fld="3" item="1"/>
        </tpls>
      </n>
      <n v="0.26081361881361886" in="2">
        <tpls c="5">
          <tpl fld="0" item="0"/>
          <tpl fld="2" item="0"/>
          <tpl fld="1" item="2"/>
          <tpl hier="218" item="1"/>
          <tpl fld="4" item="0"/>
        </tpls>
      </n>
      <n v="2.1450378130424004E-2" in="2">
        <tpls c="5">
          <tpl fld="0" item="0"/>
          <tpl fld="2" item="5"/>
          <tpl fld="1" item="2"/>
          <tpl hier="218" item="1"/>
          <tpl fld="3" item="1"/>
        </tpls>
      </n>
      <n v="0.13597903250342278" in="2">
        <tpls c="5">
          <tpl fld="0" item="0"/>
          <tpl fld="1" item="2"/>
          <tpl fld="9" item="1"/>
          <tpl hier="218" item="1"/>
          <tpl fld="3" item="7"/>
        </tpls>
      </n>
      <n v="1.3671069610724781E-2" in="2">
        <tpls c="5">
          <tpl fld="0" item="0"/>
          <tpl fld="6" item="4"/>
          <tpl fld="1" item="2"/>
          <tpl hier="218" item="1"/>
          <tpl fld="3" item="3"/>
        </tpls>
      </n>
      <n v="0.11276063563563564" in="2">
        <tpls c="5">
          <tpl fld="0" item="0"/>
          <tpl fld="6" item="0"/>
          <tpl fld="1" item="2"/>
          <tpl hier="218" item="1"/>
          <tpl fld="3" item="7"/>
        </tpls>
      </n>
      <n v="1.6312354057383092E-2" in="2">
        <tpls c="5">
          <tpl fld="0" item="0"/>
          <tpl fld="6" item="3"/>
          <tpl fld="1" item="2"/>
          <tpl hier="218" item="1"/>
          <tpl fld="4" item="0"/>
        </tpls>
      </n>
      <n v="1.5076153771099622E-2" in="2">
        <tpls c="5">
          <tpl fld="8" item="0"/>
          <tpl fld="0" item="0"/>
          <tpl fld="1" item="2"/>
          <tpl hier="218" item="1"/>
          <tpl fld="3" item="3"/>
        </tpls>
      </n>
      <m in="2">
        <tpls c="5">
          <tpl fld="8" item="4"/>
          <tpl fld="0" item="0"/>
          <tpl fld="1" item="2"/>
          <tpl hier="218" item="1"/>
          <tpl fld="3" item="0"/>
        </tpls>
      </m>
      <n v="2.3262730484984936E-2" in="2">
        <tpls c="5">
          <tpl hier="31" item="4294967295"/>
          <tpl fld="0" item="0"/>
          <tpl fld="1" item="2"/>
          <tpl hier="218" item="1"/>
          <tpl fld="4" item="0"/>
        </tpls>
      </n>
      <n v="0.13612321999418772" in="2">
        <tpls c="5">
          <tpl fld="0" item="0"/>
          <tpl fld="6" item="0"/>
          <tpl fld="1" item="2"/>
          <tpl hier="218" item="1"/>
          <tpl fld="3" item="2"/>
        </tpls>
      </n>
      <m in="2">
        <tpls c="5">
          <tpl fld="0" item="0"/>
          <tpl fld="2" item="3"/>
          <tpl fld="1" item="2"/>
          <tpl hier="218" item="1"/>
          <tpl fld="3" item="4"/>
        </tpls>
      </m>
      <n v="1.1334694858241229E-2" in="2">
        <tpls c="5">
          <tpl fld="0" item="0"/>
          <tpl fld="2" item="3"/>
          <tpl fld="1" item="2"/>
          <tpl hier="218" item="1"/>
          <tpl fld="3" item="1"/>
        </tpls>
      </n>
      <n v="1.7808219178082191E-2" in="2">
        <tpls c="5">
          <tpl fld="0" item="0"/>
          <tpl fld="2" item="3"/>
          <tpl fld="1" item="2"/>
          <tpl hier="218" item="1"/>
          <tpl fld="3" item="7"/>
        </tpls>
      </n>
      <n v="5.7061115169223277E-2" in="2">
        <tpls c="5">
          <tpl fld="0" item="0"/>
          <tpl fld="2" item="3"/>
          <tpl fld="1" item="2"/>
          <tpl hier="218" item="1"/>
          <tpl fld="3" item="0"/>
        </tpls>
      </n>
      <n v="3.4706134706134706E-2" in="2">
        <tpls c="5">
          <tpl fld="0" item="0"/>
          <tpl fld="2" item="5"/>
          <tpl fld="1" item="2"/>
          <tpl hier="218" item="1"/>
          <tpl fld="3" item="6"/>
        </tpls>
      </n>
      <n v="0.1926891891891892" in="2">
        <tpls c="5">
          <tpl fld="0" item="0"/>
          <tpl fld="2" item="1"/>
          <tpl fld="1" item="2"/>
          <tpl hier="218" item="1"/>
          <tpl fld="3" item="6"/>
        </tpls>
      </n>
      <m in="2">
        <tpls c="5">
          <tpl fld="0" item="0"/>
          <tpl fld="2" item="1"/>
          <tpl fld="1" item="2"/>
          <tpl hier="218" item="1"/>
          <tpl fld="3" item="3"/>
        </tpls>
      </m>
      <n v="7.6354760984702105E-2" in="2">
        <tpls c="5">
          <tpl fld="0" item="0"/>
          <tpl fld="2" item="1"/>
          <tpl fld="1" item="2"/>
          <tpl hier="218" item="1"/>
          <tpl fld="3" item="5"/>
        </tpls>
      </n>
      <n v="0.13362261343912721" in="2">
        <tpls c="5">
          <tpl fld="0" item="0"/>
          <tpl fld="2" item="1"/>
          <tpl fld="1" item="2"/>
          <tpl hier="218" item="1"/>
          <tpl fld="3" item="2"/>
        </tpls>
      </n>
      <n v="8.5182477812719235E-3" in="2">
        <tpls c="5">
          <tpl fld="8" item="2"/>
          <tpl fld="0" item="0"/>
          <tpl fld="1" item="2"/>
          <tpl hier="218" item="1"/>
          <tpl fld="3" item="3"/>
        </tpls>
      </n>
      <n v="7.0398563120082108E-2" in="2">
        <tpls c="5">
          <tpl fld="0" item="0"/>
          <tpl fld="1" item="2"/>
          <tpl fld="9" item="1"/>
          <tpl hier="218" item="1"/>
          <tpl fld="3" item="0"/>
        </tpls>
      </n>
      <n v="1.3845465924815829E-2" in="2">
        <tpls c="5">
          <tpl fld="0" item="0"/>
          <tpl fld="1" item="2"/>
          <tpl hier="195" item="4294967295"/>
          <tpl hier="218" item="1"/>
          <tpl fld="3" item="3"/>
        </tpls>
      </n>
      <n v="6.3026704637042616E-2" in="2">
        <tpls c="5">
          <tpl fld="0" item="0"/>
          <tpl fld="1" item="2"/>
          <tpl hier="195" item="4294967295"/>
          <tpl hier="218" item="1"/>
          <tpl fld="3" item="2"/>
        </tpls>
      </n>
      <n v="3.4330873725521925E-2" in="2">
        <tpls c="5">
          <tpl fld="0" item="0"/>
          <tpl fld="1" item="2"/>
          <tpl fld="9" item="1"/>
          <tpl hier="218" item="1"/>
          <tpl fld="3" item="1"/>
        </tpls>
      </n>
      <n v="88.238378378378385" in="1">
        <tpls c="4">
          <tpl fld="0" item="0"/>
          <tpl fld="1" item="1"/>
          <tpl hier="218" item="1"/>
          <tpl fld="3" item="4"/>
        </tpls>
      </n>
      <n v="2.2304554133612171E-2" in="2">
        <tpls c="5">
          <tpl fld="0" item="0"/>
          <tpl fld="6" item="4"/>
          <tpl fld="1" item="2"/>
          <tpl hier="218" item="1"/>
          <tpl fld="4" item="0"/>
        </tpls>
      </n>
      <n v="2.869828667317462E-2" in="2">
        <tpls c="5">
          <tpl fld="0" item="0"/>
          <tpl fld="6" item="2"/>
          <tpl fld="1" item="2"/>
          <tpl hier="218" item="1"/>
          <tpl fld="3" item="5"/>
        </tpls>
      </n>
      <n v="0.14231766012587929" in="2">
        <tpls c="5">
          <tpl fld="0" item="0"/>
          <tpl fld="6" item="1"/>
          <tpl fld="1" item="2"/>
          <tpl hier="218" item="1"/>
          <tpl fld="3" item="6"/>
        </tpls>
      </n>
      <n v="3.2543640897755612E-2" in="2">
        <tpls c="5">
          <tpl fld="0" item="0"/>
          <tpl fld="2" item="4"/>
          <tpl fld="1" item="2"/>
          <tpl hier="218" item="1"/>
          <tpl fld="3" item="2"/>
        </tpls>
      </n>
      <n v="12.659459459459459" in="1">
        <tpls c="5">
          <tpl fld="0" item="0"/>
          <tpl fld="6" item="0"/>
          <tpl fld="1" item="1"/>
          <tpl hier="218" item="1"/>
          <tpl fld="3" item="2"/>
        </tpls>
      </n>
      <n v="0.5" in="1">
        <tpls c="5">
          <tpl fld="0" item="0"/>
          <tpl fld="6" item="0"/>
          <tpl fld="1" item="1"/>
          <tpl hier="218" item="1"/>
          <tpl fld="3" item="0"/>
        </tpls>
      </n>
      <n v="95" in="0">
        <tpls c="5">
          <tpl fld="0" item="0"/>
          <tpl fld="6" item="0"/>
          <tpl fld="1" item="0"/>
          <tpl hier="218" item="1"/>
          <tpl fld="3" item="2"/>
        </tpls>
      </n>
      <n v="92.703108108108111" in="1">
        <tpls c="5">
          <tpl fld="0" item="0"/>
          <tpl fld="6" item="3"/>
          <tpl fld="1" item="1"/>
          <tpl hier="218" item="1"/>
          <tpl fld="4" item="0"/>
        </tpls>
      </n>
      <n v="11" in="0">
        <tpls c="6">
          <tpl fld="0" item="0"/>
          <tpl fld="6" item="1"/>
          <tpl fld="1" item="0"/>
          <tpl hier="218" item="1"/>
          <tpl fld="3" item="7"/>
          <tpl fld="7" item="0"/>
        </tpls>
      </n>
      <n v="71" in="0">
        <tpls c="6">
          <tpl fld="0" item="0"/>
          <tpl fld="6" item="1"/>
          <tpl fld="1" item="0"/>
          <tpl hier="218" item="1"/>
          <tpl fld="3" item="5"/>
          <tpl fld="5" item="2"/>
        </tpls>
      </n>
      <n v="312" in="0">
        <tpls c="6">
          <tpl fld="0" item="0"/>
          <tpl fld="6" item="0"/>
          <tpl fld="1" item="0"/>
          <tpl hier="218" item="1"/>
          <tpl fld="3" item="1"/>
          <tpl fld="5" item="1"/>
        </tpls>
      </n>
      <n v="395" in="0">
        <tpls c="6">
          <tpl fld="0" item="0"/>
          <tpl fld="6" item="0"/>
          <tpl fld="1" item="0"/>
          <tpl hier="218" item="1"/>
          <tpl fld="3" item="3"/>
          <tpl fld="5" item="6"/>
        </tpls>
      </n>
      <n v="5778" in="0">
        <tpls c="5">
          <tpl fld="0" item="0"/>
          <tpl fld="6" item="3"/>
          <tpl fld="1" item="0"/>
          <tpl hier="218" item="1"/>
          <tpl fld="4" item="0"/>
        </tpls>
      </n>
      <m in="1">
        <tpls c="6">
          <tpl fld="0" item="0"/>
          <tpl fld="6" item="3"/>
          <tpl fld="1" item="1"/>
          <tpl hier="218" item="1"/>
          <tpl fld="3" item="5"/>
          <tpl fld="5" item="6"/>
        </tpls>
      </m>
      <m in="1">
        <tpls c="6">
          <tpl fld="0" item="0"/>
          <tpl fld="6" item="2"/>
          <tpl fld="1" item="1"/>
          <tpl hier="218" item="1"/>
          <tpl fld="3" item="4"/>
          <tpl fld="5" item="2"/>
        </tpls>
      </m>
      <n v="3.35" in="1">
        <tpls c="6">
          <tpl fld="0" item="0"/>
          <tpl fld="6" item="3"/>
          <tpl fld="1" item="1"/>
          <tpl hier="218" item="1"/>
          <tpl fld="3" item="4"/>
          <tpl fld="5" item="5"/>
        </tpls>
      </n>
      <n v="3.45" in="1">
        <tpls c="6">
          <tpl fld="0" item="0"/>
          <tpl fld="6" item="3"/>
          <tpl fld="1" item="1"/>
          <tpl hier="218" item="1"/>
          <tpl fld="3" item="1"/>
          <tpl fld="5" item="7"/>
        </tpls>
      </n>
      <n v="0.5" in="1">
        <tpls c="6">
          <tpl fld="0" item="0"/>
          <tpl fld="6" item="3"/>
          <tpl fld="1" item="1"/>
          <tpl hier="218" item="1"/>
          <tpl fld="3" item="4"/>
          <tpl fld="5" item="1"/>
        </tpls>
      </n>
      <n v="49.410135135135128" in="1">
        <tpls c="5">
          <tpl fld="0" item="0"/>
          <tpl fld="6" item="2"/>
          <tpl fld="1" item="1"/>
          <tpl hier="218" item="1"/>
          <tpl fld="3" item="6"/>
        </tpls>
      </n>
      <n v="715" in="0">
        <tpls c="6">
          <tpl fld="0" item="0"/>
          <tpl fld="6" item="2"/>
          <tpl fld="1" item="0"/>
          <tpl hier="218" item="1"/>
          <tpl fld="3" item="4"/>
          <tpl fld="5" item="0"/>
        </tpls>
      </n>
      <n v="10.389189189189189" in="1">
        <tpls c="5">
          <tpl fld="0" item="0"/>
          <tpl fld="6" item="1"/>
          <tpl fld="1" item="1"/>
          <tpl hier="218" item="1"/>
          <tpl fld="3" item="6"/>
        </tpls>
      </n>
      <n v="502.06621621621633" in="1">
        <tpls c="5">
          <tpl fld="0" item="0"/>
          <tpl fld="2" item="0"/>
          <tpl fld="1" item="1"/>
          <tpl hier="218" item="1"/>
          <tpl fld="4" item="0"/>
        </tpls>
      </n>
      <n v="5.547972972972973" in="1">
        <tpls c="6">
          <tpl fld="0" item="0"/>
          <tpl fld="2" item="0"/>
          <tpl fld="1" item="1"/>
          <tpl hier="218" item="1"/>
          <tpl fld="3" item="7"/>
          <tpl fld="7" item="0"/>
        </tpls>
      </n>
      <n v="2" in="1">
        <tpls c="6">
          <tpl fld="0" item="0"/>
          <tpl fld="2" item="0"/>
          <tpl fld="1" item="1"/>
          <tpl hier="218" item="1"/>
          <tpl fld="3" item="5"/>
          <tpl fld="5" item="2"/>
        </tpls>
      </n>
      <n v="10.081081081081081" in="1">
        <tpls c="6">
          <tpl fld="0" item="0"/>
          <tpl fld="2" item="0"/>
          <tpl fld="1" item="1"/>
          <tpl hier="218" item="1"/>
          <tpl fld="3" item="1"/>
          <tpl fld="5" item="0"/>
        </tpls>
      </n>
      <n v="12.376351351351351" in="1">
        <tpls c="6">
          <tpl fld="0" item="0"/>
          <tpl fld="2" item="1"/>
          <tpl fld="1" item="1"/>
          <tpl hier="218" item="1"/>
          <tpl fld="3" item="5"/>
          <tpl fld="5" item="4"/>
        </tpls>
      </n>
      <n v="16.899999999999999" in="1">
        <tpls c="6">
          <tpl fld="0" item="0"/>
          <tpl fld="2" item="3"/>
          <tpl fld="1" item="1"/>
          <tpl hier="218" item="1"/>
          <tpl fld="3" item="5"/>
          <tpl fld="5" item="3"/>
        </tpls>
      </n>
      <m in="1">
        <tpls c="6">
          <tpl fld="0" item="0"/>
          <tpl fld="2" item="3"/>
          <tpl fld="1" item="1"/>
          <tpl hier="218" item="1"/>
          <tpl fld="3" item="1"/>
          <tpl fld="5" item="4"/>
        </tpls>
      </m>
      <n v="1.75" in="1">
        <tpls c="6">
          <tpl fld="0" item="0"/>
          <tpl fld="2" item="0"/>
          <tpl fld="1" item="1"/>
          <tpl hier="218" item="1"/>
          <tpl fld="3" item="3"/>
          <tpl fld="5" item="5"/>
        </tpls>
      </n>
      <m in="1">
        <tpls c="6">
          <tpl fld="0" item="0"/>
          <tpl fld="2" item="1"/>
          <tpl fld="1" item="1"/>
          <tpl hier="218" item="1"/>
          <tpl fld="3" item="4"/>
          <tpl fld="5" item="4"/>
        </tpls>
      </m>
      <m in="1">
        <tpls c="6">
          <tpl fld="0" item="0"/>
          <tpl fld="2" item="0"/>
          <tpl fld="1" item="1"/>
          <tpl hier="218" item="1"/>
          <tpl fld="3" item="3"/>
          <tpl fld="5" item="1"/>
        </tpls>
      </m>
      <n v="10" in="0">
        <tpls c="6">
          <tpl fld="0" item="0"/>
          <tpl fld="2" item="0"/>
          <tpl fld="1" item="0"/>
          <tpl hier="218" item="1"/>
          <tpl fld="3" item="4"/>
          <tpl fld="5" item="5"/>
        </tpls>
      </n>
      <m in="1">
        <tpls c="6">
          <tpl fld="0" item="0"/>
          <tpl fld="2" item="0"/>
          <tpl fld="1" item="1"/>
          <tpl hier="218" item="1"/>
          <tpl fld="3" item="3"/>
          <tpl fld="5" item="0"/>
        </tpls>
      </m>
      <n v="0" in="0">
        <tpls c="6">
          <tpl fld="0" item="0"/>
          <tpl fld="2" item="4"/>
          <tpl fld="1" item="0"/>
          <tpl hier="218" item="1"/>
          <tpl fld="3" item="4"/>
          <tpl fld="5" item="2"/>
        </tpls>
      </n>
      <n v="1" in="0">
        <tpls c="6">
          <tpl fld="0" item="0"/>
          <tpl fld="2" item="4"/>
          <tpl fld="1" item="0"/>
          <tpl hier="218" item="1"/>
          <tpl fld="3" item="3"/>
          <tpl fld="5" item="8"/>
        </tpls>
      </n>
      <n v="15.3" in="1">
        <tpls c="6">
          <tpl fld="0" item="0"/>
          <tpl fld="2" item="2"/>
          <tpl fld="1" item="1"/>
          <tpl hier="218" item="1"/>
          <tpl fld="3" item="4"/>
          <tpl fld="5" item="5"/>
        </tpls>
      </n>
      <n v="11.737837837837837" in="1">
        <tpls c="5">
          <tpl fld="8" item="2"/>
          <tpl fld="0" item="0"/>
          <tpl fld="1" item="1"/>
          <tpl hier="218" item="1"/>
          <tpl fld="3" item="2"/>
        </tpls>
      </n>
      <n v="28.929054054054053" in="1">
        <tpls c="6">
          <tpl fld="8" item="3"/>
          <tpl fld="0" item="0"/>
          <tpl fld="1" item="1"/>
          <tpl hier="218" item="1"/>
          <tpl fld="3" item="5"/>
          <tpl fld="5" item="4"/>
        </tpls>
      </n>
      <n v="12.964864864864865" in="1">
        <tpls c="6">
          <tpl fld="8" item="3"/>
          <tpl fld="0" item="0"/>
          <tpl fld="1" item="1"/>
          <tpl hier="218" item="1"/>
          <tpl fld="3" item="1"/>
          <tpl fld="5" item="8"/>
        </tpls>
      </n>
      <n v="11.899999999999999" in="1">
        <tpls c="6">
          <tpl fld="8" item="0"/>
          <tpl fld="0" item="0"/>
          <tpl fld="1" item="1"/>
          <tpl hier="218" item="1"/>
          <tpl fld="3" item="4"/>
          <tpl fld="5" item="5"/>
        </tpls>
      </n>
      <n v="1526" in="0">
        <tpls c="4">
          <tpl fld="0" item="0"/>
          <tpl fld="1" item="0"/>
          <tpl hier="218" item="1"/>
          <tpl fld="3" item="2"/>
        </tpls>
      </n>
      <n v="2344" in="0">
        <tpls c="6">
          <tpl fld="0" item="0"/>
          <tpl fld="1" item="0"/>
          <tpl fld="9" item="0"/>
          <tpl hier="218" item="1"/>
          <tpl fld="3" item="5"/>
          <tpl fld="5" item="8"/>
        </tpls>
      </n>
      <n v="467" in="0">
        <tpls c="6">
          <tpl fld="0" item="0"/>
          <tpl fld="1" item="0"/>
          <tpl fld="9" item="0"/>
          <tpl hier="218" item="1"/>
          <tpl fld="3" item="3"/>
          <tpl fld="5" item="1"/>
        </tpls>
      </n>
      <n v="26" in="0">
        <tpls c="6">
          <tpl fld="0" item="0"/>
          <tpl fld="1" item="0"/>
          <tpl fld="9" item="0"/>
          <tpl hier="218" item="1"/>
          <tpl fld="3" item="4"/>
          <tpl fld="5" item="7"/>
        </tpls>
      </n>
      <n v="1024" in="0">
        <tpls c="5">
          <tpl fld="0" item="0"/>
          <tpl fld="1" item="0"/>
          <tpl fld="9" item="0"/>
          <tpl hier="218" item="1"/>
          <tpl fld="3" item="2"/>
        </tpls>
      </n>
      <n v="112.00277027027028" in="1">
        <tpls c="6">
          <tpl fld="0" item="0"/>
          <tpl fld="1" item="1"/>
          <tpl fld="9" item="1"/>
          <tpl hier="218" item="1"/>
          <tpl fld="3" item="5"/>
          <tpl fld="5" item="1"/>
        </tpls>
      </n>
      <n v="1" in="1">
        <tpls c="6">
          <tpl fld="0" item="0"/>
          <tpl fld="1" item="1"/>
          <tpl fld="9" item="1"/>
          <tpl hier="218" item="1"/>
          <tpl fld="3" item="5"/>
          <tpl fld="5" item="8"/>
        </tpls>
      </n>
      <n v="11.235135135135137" in="1">
        <tpls c="6">
          <tpl fld="0" item="0"/>
          <tpl fld="1" item="1"/>
          <tpl fld="9" item="1"/>
          <tpl hier="218" item="1"/>
          <tpl fld="3" item="1"/>
          <tpl fld="5" item="5"/>
        </tpls>
      </n>
      <n v="1.85" in="1">
        <tpls c="6">
          <tpl fld="0" item="0"/>
          <tpl fld="1" item="1"/>
          <tpl fld="9" item="1"/>
          <tpl hier="218" item="1"/>
          <tpl fld="3" item="3"/>
          <tpl fld="5" item="1"/>
        </tpls>
      </n>
      <m in="1">
        <tpls c="6">
          <tpl fld="0" item="0"/>
          <tpl fld="1" item="1"/>
          <tpl fld="9" item="1"/>
          <tpl hier="218" item="1"/>
          <tpl fld="3" item="3"/>
          <tpl fld="5" item="2"/>
        </tpls>
      </m>
      <n v="0.40540540540540543" in="1">
        <tpls c="6">
          <tpl fld="0" item="0"/>
          <tpl fld="1" item="1"/>
          <tpl fld="9" item="1"/>
          <tpl hier="218" item="1"/>
          <tpl fld="3" item="4"/>
          <tpl fld="5" item="7"/>
        </tpls>
      </n>
      <n v="11.122972972972972" in="1">
        <tpls c="5">
          <tpl fld="0" item="0"/>
          <tpl fld="1" item="1"/>
          <tpl fld="9" item="1"/>
          <tpl hier="218" item="1"/>
          <tpl fld="3" item="0"/>
        </tpls>
      </n>
      <n v="3639" in="0">
        <tpls c="5">
          <tpl fld="0" item="0"/>
          <tpl fld="1" item="0"/>
          <tpl hier="218" item="1"/>
          <tpl fld="3" item="7"/>
          <tpl fld="7" item="1"/>
        </tpls>
      </n>
      <n v="720" in="0">
        <tpls c="5">
          <tpl fld="0" item="0"/>
          <tpl fld="1" item="0"/>
          <tpl hier="218" item="1"/>
          <tpl fld="3" item="7"/>
          <tpl fld="7" item="4"/>
        </tpls>
      </n>
      <n v="1184" in="0">
        <tpls c="5">
          <tpl fld="0" item="0"/>
          <tpl fld="1" item="0"/>
          <tpl hier="218" item="1"/>
          <tpl fld="3" item="5"/>
          <tpl fld="5" item="4"/>
        </tpls>
      </n>
      <n v="215" in="0">
        <tpls c="5">
          <tpl fld="0" item="0"/>
          <tpl fld="1" item="0"/>
          <tpl hier="218" item="1"/>
          <tpl fld="3" item="5"/>
          <tpl fld="5" item="2"/>
        </tpls>
      </n>
      <n v="1307" in="0">
        <tpls c="5">
          <tpl fld="0" item="0"/>
          <tpl fld="1" item="0"/>
          <tpl hier="218" item="1"/>
          <tpl fld="3" item="1"/>
          <tpl fld="5" item="1"/>
        </tpls>
      </n>
      <n v="717" in="0">
        <tpls c="5">
          <tpl fld="0" item="0"/>
          <tpl fld="1" item="0"/>
          <tpl hier="218" item="1"/>
          <tpl fld="3" item="1"/>
          <tpl fld="5" item="0"/>
        </tpls>
      </n>
      <n v="4097" in="0">
        <tpls c="5">
          <tpl fld="0" item="0"/>
          <tpl fld="1" item="0"/>
          <tpl hier="218" item="1"/>
          <tpl fld="3" item="1"/>
          <tpl fld="5" item="3"/>
        </tpls>
      </n>
      <n v="541" in="0">
        <tpls c="5">
          <tpl fld="0" item="0"/>
          <tpl fld="1" item="0"/>
          <tpl hier="218" item="1"/>
          <tpl fld="3" item="3"/>
          <tpl fld="5" item="1"/>
        </tpls>
      </n>
      <n v="529" in="0">
        <tpls c="5">
          <tpl fld="0" item="0"/>
          <tpl fld="1" item="0"/>
          <tpl hier="218" item="1"/>
          <tpl fld="3" item="3"/>
          <tpl fld="5" item="7"/>
        </tpls>
      </n>
      <n v="288" in="0">
        <tpls c="5">
          <tpl fld="0" item="0"/>
          <tpl fld="1" item="0"/>
          <tpl hier="218" item="1"/>
          <tpl fld="3" item="3"/>
          <tpl fld="5" item="2"/>
        </tpls>
      </n>
      <n v="1223" in="0">
        <tpls c="5">
          <tpl fld="0" item="0"/>
          <tpl fld="1" item="0"/>
          <tpl hier="218" item="1"/>
          <tpl fld="3" item="3"/>
          <tpl fld="5" item="6"/>
        </tpls>
      </n>
      <n v="30" in="0">
        <tpls c="5">
          <tpl fld="0" item="0"/>
          <tpl fld="1" item="0"/>
          <tpl hier="218" item="1"/>
          <tpl fld="3" item="4"/>
          <tpl fld="5" item="7"/>
        </tpls>
      </n>
      <n v="1403" in="0">
        <tpls c="5">
          <tpl fld="0" item="0"/>
          <tpl fld="1" item="0"/>
          <tpl hier="218" item="1"/>
          <tpl fld="3" item="4"/>
          <tpl fld="5" item="5"/>
        </tpls>
      </n>
      <n v="19.909459459459459" in="1">
        <tpls c="4">
          <tpl fld="0" item="0"/>
          <tpl fld="1" item="1"/>
          <tpl hier="218" item="1"/>
          <tpl fld="3" item="0"/>
        </tpls>
      </n>
      <n v="7.89054054054054" in="1">
        <tpls c="6">
          <tpl fld="0" item="0"/>
          <tpl fld="1" item="1"/>
          <tpl fld="9" item="0"/>
          <tpl hier="218" item="1"/>
          <tpl fld="3" item="4"/>
          <tpl fld="5" item="0"/>
        </tpls>
      </n>
      <n v="0.10502188183807441" in="2">
        <tpls c="4">
          <tpl fld="0" item="0"/>
          <tpl fld="1" item="2"/>
          <tpl hier="218" item="1"/>
          <tpl fld="3" item="6"/>
        </tpls>
      </n>
      <n v="8.931739609980352E-2" in="2">
        <tpls c="5">
          <tpl fld="0" item="0"/>
          <tpl fld="1" item="2"/>
          <tpl fld="9" item="0"/>
          <tpl hier="218" item="1"/>
          <tpl fld="3" item="7"/>
        </tpls>
      </n>
      <n v="1.6969766376546038E-2" in="2">
        <tpls c="5">
          <tpl fld="0" item="0"/>
          <tpl fld="1" item="2"/>
          <tpl fld="9" item="0"/>
          <tpl hier="218" item="1"/>
          <tpl fld="3" item="4"/>
        </tpls>
      </n>
      <n v="7.6923076923076927E-2" in="2">
        <tpls c="5">
          <tpl fld="0" item="0"/>
          <tpl fld="6" item="3"/>
          <tpl fld="1" item="2"/>
          <tpl hier="218" item="1"/>
          <tpl fld="3" item="0"/>
        </tpls>
      </n>
      <n v="5.3124999999999999E-2" in="2">
        <tpls c="5">
          <tpl fld="0" item="0"/>
          <tpl fld="2" item="5"/>
          <tpl fld="1" item="2"/>
          <tpl hier="218" item="1"/>
          <tpl fld="3" item="3"/>
        </tpls>
      </n>
      <n v="3.8639870105785991E-2" in="2">
        <tpls c="5">
          <tpl fld="0" item="0"/>
          <tpl fld="1" item="2"/>
          <tpl fld="9" item="1"/>
          <tpl hier="218" item="1"/>
          <tpl fld="3" item="5"/>
        </tpls>
      </n>
      <n v="3.1810476206543627E-2" in="2">
        <tpls c="5">
          <tpl fld="0" item="0"/>
          <tpl fld="6" item="2"/>
          <tpl fld="1" item="2"/>
          <tpl hier="218" item="1"/>
          <tpl fld="3" item="1"/>
        </tpls>
      </n>
      <n v="5.6047668547668537E-2" in="2">
        <tpls c="5">
          <tpl fld="0" item="0"/>
          <tpl fld="6" item="4"/>
          <tpl fld="1" item="2"/>
          <tpl hier="218" item="1"/>
          <tpl fld="3" item="2"/>
        </tpls>
      </n>
      <n v="5.6374612317235263E-2" in="2">
        <tpls c="5">
          <tpl fld="8" item="3"/>
          <tpl fld="0" item="0"/>
          <tpl fld="1" item="2"/>
          <tpl hier="218" item="1"/>
          <tpl fld="3" item="6"/>
        </tpls>
      </n>
      <n v="7.0019382825214957E-2" in="2">
        <tpls c="5">
          <tpl fld="8" item="1"/>
          <tpl fld="0" item="0"/>
          <tpl fld="1" item="2"/>
          <tpl hier="218" item="1"/>
          <tpl fld="3" item="1"/>
        </tpls>
      </n>
      <n v="3.7617072518062622E-2" in="2">
        <tpls c="5">
          <tpl fld="8" item="2"/>
          <tpl fld="0" item="0"/>
          <tpl fld="1" item="2"/>
          <tpl hier="218" item="1"/>
          <tpl fld="3" item="7"/>
        </tpls>
      </n>
      <n v="1.6615856145942687E-2" in="2">
        <tpls c="5">
          <tpl fld="8" item="0"/>
          <tpl fld="0" item="0"/>
          <tpl fld="1" item="2"/>
          <tpl hier="218" item="1"/>
          <tpl fld="4" item="0"/>
        </tpls>
      </n>
      <n v="0.15768680445151034" in="2">
        <tpls c="5">
          <tpl fld="8" item="1"/>
          <tpl fld="0" item="0"/>
          <tpl fld="1" item="2"/>
          <tpl hier="218" item="1"/>
          <tpl fld="3" item="2"/>
        </tpls>
      </n>
      <n v="0.32782529952633044" in="2">
        <tpls c="5">
          <tpl fld="0" item="0"/>
          <tpl fld="2" item="0"/>
          <tpl fld="1" item="2"/>
          <tpl hier="218" item="1"/>
          <tpl fld="3" item="6"/>
        </tpls>
      </n>
      <n v="0.43181818181818182" in="2">
        <tpls c="5">
          <tpl fld="0" item="0"/>
          <tpl fld="2" item="0"/>
          <tpl fld="1" item="2"/>
          <tpl hier="218" item="1"/>
          <tpl fld="3" item="3"/>
        </tpls>
      </n>
      <n v="0.29044815107995031" in="2">
        <tpls c="5">
          <tpl fld="0" item="0"/>
          <tpl fld="2" item="0"/>
          <tpl fld="1" item="2"/>
          <tpl hier="218" item="1"/>
          <tpl fld="3" item="5"/>
        </tpls>
      </n>
      <n v="0.39553941441441437" in="2">
        <tpls c="5">
          <tpl fld="0" item="0"/>
          <tpl fld="2" item="0"/>
          <tpl fld="1" item="2"/>
          <tpl hier="218" item="1"/>
          <tpl fld="3" item="2"/>
        </tpls>
      </n>
      <n v="6.7567567567567571E-2" in="2">
        <tpls c="5">
          <tpl fld="0" item="0"/>
          <tpl fld="2" item="5"/>
          <tpl fld="1" item="2"/>
          <tpl hier="218" item="1"/>
          <tpl fld="3" item="4"/>
        </tpls>
      </n>
      <n v="1.2149532710280374E-2" in="2">
        <tpls c="5">
          <tpl fld="0" item="0"/>
          <tpl fld="2" item="2"/>
          <tpl fld="1" item="2"/>
          <tpl hier="218" item="1"/>
          <tpl fld="3" item="6"/>
        </tpls>
      </n>
      <n v="1.3497955351716396E-2" in="2">
        <tpls c="5">
          <tpl fld="0" item="0"/>
          <tpl fld="2" item="2"/>
          <tpl fld="1" item="2"/>
          <tpl hier="218" item="1"/>
          <tpl fld="3" item="3"/>
        </tpls>
      </n>
      <n v="1.2161575892595415E-2" in="2">
        <tpls c="5">
          <tpl fld="0" item="0"/>
          <tpl fld="2" item="2"/>
          <tpl fld="1" item="2"/>
          <tpl hier="218" item="1"/>
          <tpl fld="3" item="5"/>
        </tpls>
      </n>
      <n v="1.4882279186402898E-2" in="2">
        <tpls c="5">
          <tpl fld="0" item="0"/>
          <tpl fld="2" item="2"/>
          <tpl fld="1" item="2"/>
          <tpl hier="218" item="1"/>
          <tpl fld="3" item="2"/>
        </tpls>
      </n>
      <n v="1.3004023574935563E-2" in="2">
        <tpls c="5">
          <tpl fld="0" item="0"/>
          <tpl fld="2" item="4"/>
          <tpl fld="1" item="2"/>
          <tpl hier="218" item="1"/>
          <tpl fld="4" item="0"/>
        </tpls>
      </n>
      <n v="3.1983209367405549E-2" in="2">
        <tpls c="5">
          <tpl fld="8" item="2"/>
          <tpl fld="0" item="0"/>
          <tpl fld="1" item="2"/>
          <tpl hier="218" item="1"/>
          <tpl fld="3" item="2"/>
        </tpls>
      </n>
      <n v="3.17668018270452E-2" in="2">
        <tpls c="5">
          <tpl fld="0" item="0"/>
          <tpl fld="1" item="2"/>
          <tpl fld="9" item="1"/>
          <tpl hier="218" item="1"/>
          <tpl fld="4" item="0"/>
        </tpls>
      </n>
      <n v="2.4978403600450845E-2" in="2">
        <tpls c="5">
          <tpl fld="0" item="0"/>
          <tpl fld="1" item="2"/>
          <tpl hier="195" item="4294967295"/>
          <tpl hier="218" item="1"/>
          <tpl fld="3" item="1"/>
        </tpls>
      </n>
      <n v="5.0276412776412774E-2" in="2">
        <tpls c="5">
          <tpl fld="0" item="0"/>
          <tpl fld="1" item="2"/>
          <tpl hier="195" item="4294967295"/>
          <tpl hier="218" item="1"/>
          <tpl fld="3" item="0"/>
        </tpls>
      </n>
      <n v="8.0637026478811477E-2" in="2">
        <tpls c="5">
          <tpl fld="0" item="0"/>
          <tpl fld="1" item="2"/>
          <tpl fld="9" item="1"/>
          <tpl hier="218" item="1"/>
          <tpl fld="3" item="2"/>
        </tpls>
      </n>
      <n v="1.6564366130726184E-2" in="2">
        <tpls c="4">
          <tpl fld="0" item="0"/>
          <tpl fld="1" item="2"/>
          <tpl hier="218" item="1"/>
          <tpl fld="3" item="4"/>
        </tpls>
      </n>
      <n v="2.5445947423424733E-2" in="2">
        <tpls c="5">
          <tpl fld="0" item="0"/>
          <tpl fld="6" item="2"/>
          <tpl fld="1" item="2"/>
          <tpl hier="218" item="1"/>
          <tpl fld="4" item="0"/>
        </tpls>
      </n>
      <n v="4.110117896365563E-2" in="2">
        <tpls c="5">
          <tpl fld="0" item="0"/>
          <tpl fld="6" item="1"/>
          <tpl fld="1" item="2"/>
          <tpl hier="218" item="1"/>
          <tpl fld="3" item="5"/>
        </tpls>
      </n>
      <n v="0.10338574938574938" in="2">
        <tpls c="5">
          <tpl fld="0" item="0"/>
          <tpl fld="6" item="0"/>
          <tpl fld="1" item="2"/>
          <tpl hier="218" item="1"/>
          <tpl fld="3" item="6"/>
        </tpls>
      </n>
      <n v="4.0033173968192018E-2" in="2">
        <tpls c="5">
          <tpl fld="0" item="0"/>
          <tpl fld="2" item="5"/>
          <tpl fld="1" item="2"/>
          <tpl hier="218" item="1"/>
          <tpl fld="3" item="2"/>
        </tpls>
      </n>
      <n v="1.0518911552376119E-2" in="2">
        <tpls c="5">
          <tpl fld="0" item="0"/>
          <tpl fld="2" item="4"/>
          <tpl fld="1" item="2"/>
          <tpl hier="218" item="1"/>
          <tpl fld="3" item="1"/>
        </tpls>
      </n>
      <n v="0.1388888888888889" in="2">
        <tpls c="5">
          <tpl fld="0" item="0"/>
          <tpl fld="2" item="4"/>
          <tpl fld="1" item="2"/>
          <tpl hier="218" item="1"/>
          <tpl fld="3" item="4"/>
        </tpls>
      </n>
      <n v="1.7366002730878433E-2" in="2">
        <tpls c="5">
          <tpl fld="8" item="4"/>
          <tpl fld="0" item="0"/>
          <tpl fld="1" item="2"/>
          <tpl hier="218" item="1"/>
          <tpl fld="3" item="5"/>
        </tpls>
      </n>
      <n v="0.20706003417210311" in="2">
        <tpls c="5">
          <tpl fld="8" item="1"/>
          <tpl fld="0" item="0"/>
          <tpl fld="1" item="2"/>
          <tpl hier="218" item="1"/>
          <tpl fld="3" item="6"/>
        </tpls>
      </n>
      <n v="1.9848251751782925E-2" in="2">
        <tpls c="5">
          <tpl fld="8" item="3"/>
          <tpl fld="0" item="0"/>
          <tpl fld="1" item="2"/>
          <tpl hier="218" item="1"/>
          <tpl fld="4" item="0"/>
        </tpls>
      </n>
      <n v="13782" in="0">
        <tpls c="4">
          <tpl fld="0" item="0"/>
          <tpl fld="1" item="0"/>
          <tpl hier="218" item="1"/>
          <tpl fld="3" item="1"/>
        </tpls>
      </n>
      <n v="61123" in="0">
        <tpls c="4">
          <tpl fld="0" item="0"/>
          <tpl fld="1" item="0"/>
          <tpl hier="218" item="1"/>
          <tpl fld="4" item="0"/>
        </tpls>
      </n>
      <n v="55" in="0">
        <tpls c="5">
          <tpl fld="0" item="0"/>
          <tpl fld="10" item="0"/>
          <tpl fld="1" item="0"/>
          <tpl hier="218" item="1"/>
          <tpl fld="3" item="2"/>
        </tpls>
      </n>
      <n v="221.17878378378379" in="1">
        <tpls c="5">
          <tpl fld="0" item="0"/>
          <tpl fld="10" item="0"/>
          <tpl fld="1" item="1"/>
          <tpl hier="218" item="1"/>
          <tpl fld="3" item="7"/>
        </tpls>
      </n>
      <n v="0.34688018509641971" in="2">
        <tpls c="5">
          <tpl fld="0" item="0"/>
          <tpl fld="10" item="0"/>
          <tpl fld="1" item="2"/>
          <tpl hier="218" item="1"/>
          <tpl fld="3" item="5"/>
        </tpls>
      </n>
      <n v="9.2603237419593934E-2" in="2">
        <tpls c="5">
          <tpl fld="0" item="0"/>
          <tpl fld="6" item="4"/>
          <tpl fld="1" item="2"/>
          <tpl hier="218" item="1"/>
          <tpl fld="3" item="7"/>
        </tpls>
      </n>
      <n v="0.11159893364068246" in="2">
        <tpls c="5">
          <tpl hier="31" item="4294967295"/>
          <tpl fld="0" item="0"/>
          <tpl fld="1" item="2"/>
          <tpl hier="218" item="1"/>
          <tpl fld="3" item="7"/>
        </tpls>
      </n>
      <n v="1.9184623813002191E-2" in="2">
        <tpls c="5">
          <tpl fld="0" item="0"/>
          <tpl fld="6" item="3"/>
          <tpl fld="1" item="2"/>
          <tpl hier="218" item="1"/>
          <tpl fld="3" item="4"/>
        </tpls>
      </n>
      <n v="1.5253234821223491E-2" in="2">
        <tpls c="5">
          <tpl fld="0" item="0"/>
          <tpl fld="6" item="2"/>
          <tpl fld="1" item="2"/>
          <tpl hier="218" item="1"/>
          <tpl fld="3" item="3"/>
        </tpls>
      </n>
      <n v="4.48879800853485E-2" in="2">
        <tpls c="5">
          <tpl fld="8" item="0"/>
          <tpl fld="0" item="0"/>
          <tpl fld="1" item="2"/>
          <tpl hier="218" item="1"/>
          <tpl fld="3" item="7"/>
        </tpls>
      </n>
      <n v="0.46666666666666662" in="2">
        <tpls c="5">
          <tpl fld="8" item="4"/>
          <tpl fld="0" item="0"/>
          <tpl fld="1" item="2"/>
          <tpl hier="218" item="1"/>
          <tpl fld="3" item="2"/>
        </tpls>
      </n>
      <n v="36" in="0">
        <tpls c="6">
          <tpl fld="0" item="0"/>
          <tpl fld="6" item="0"/>
          <tpl fld="1" item="0"/>
          <tpl hier="218" item="1"/>
          <tpl fld="3" item="1"/>
          <tpl fld="5" item="7"/>
        </tpls>
      </n>
      <m in="1">
        <tpls c="6">
          <tpl fld="0" item="0"/>
          <tpl fld="6" item="3"/>
          <tpl fld="1" item="1"/>
          <tpl hier="218" item="1"/>
          <tpl fld="3" item="3"/>
          <tpl fld="5" item="0"/>
        </tpls>
      </m>
      <n v="8.25" in="1">
        <tpls c="6">
          <tpl fld="0" item="0"/>
          <tpl fld="6" item="2"/>
          <tpl fld="1" item="1"/>
          <tpl hier="218" item="1"/>
          <tpl fld="3" item="4"/>
          <tpl fld="5" item="8"/>
        </tpls>
      </n>
      <n v="132" in="0">
        <tpls c="6">
          <tpl fld="0" item="0"/>
          <tpl fld="6" item="1"/>
          <tpl fld="1" item="0"/>
          <tpl hier="218" item="1"/>
          <tpl fld="3" item="4"/>
          <tpl fld="5" item="5"/>
        </tpls>
      </n>
      <m in="1">
        <tpls c="6">
          <tpl fld="0" item="0"/>
          <tpl fld="6" item="0"/>
          <tpl fld="1" item="1"/>
          <tpl hier="218" item="1"/>
          <tpl fld="3" item="4"/>
          <tpl fld="5" item="6"/>
        </tpls>
      </m>
      <n v="14.487702702702705" in="1">
        <tpls c="6">
          <tpl fld="0" item="0"/>
          <tpl fld="2" item="0"/>
          <tpl fld="1" item="1"/>
          <tpl hier="218" item="1"/>
          <tpl fld="3" item="5"/>
          <tpl fld="5" item="7"/>
        </tpls>
      </n>
      <n v="29.057094594594595" in="1">
        <tpls c="6">
          <tpl fld="0" item="0"/>
          <tpl fld="2" item="0"/>
          <tpl fld="1" item="1"/>
          <tpl hier="218" item="1"/>
          <tpl fld="3" item="1"/>
          <tpl fld="5" item="5"/>
        </tpls>
      </n>
      <m in="1">
        <tpls c="6">
          <tpl fld="0" item="0"/>
          <tpl fld="2" item="0"/>
          <tpl fld="1" item="1"/>
          <tpl hier="218" item="1"/>
          <tpl fld="3" item="3"/>
          <tpl fld="5" item="7"/>
        </tpls>
      </m>
      <n v="31" in="0">
        <tpls c="6">
          <tpl fld="0" item="0"/>
          <tpl fld="2" item="3"/>
          <tpl fld="1" item="0"/>
          <tpl hier="218" item="1"/>
          <tpl fld="3" item="3"/>
          <tpl fld="5" item="5"/>
        </tpls>
      </n>
      <m in="1">
        <tpls c="6">
          <tpl fld="0" item="0"/>
          <tpl fld="2" item="1"/>
          <tpl fld="1" item="1"/>
          <tpl hier="218" item="1"/>
          <tpl fld="3" item="3"/>
          <tpl fld="5" item="2"/>
        </tpls>
      </m>
      <m in="1">
        <tpls c="6">
          <tpl fld="0" item="0"/>
          <tpl fld="2" item="3"/>
          <tpl fld="1" item="1"/>
          <tpl hier="218" item="1"/>
          <tpl fld="3" item="4"/>
          <tpl fld="5" item="3"/>
        </tpls>
      </m>
      <n v="368" in="0">
        <tpls c="5">
          <tpl fld="8" item="2"/>
          <tpl fld="0" item="0"/>
          <tpl fld="1" item="0"/>
          <tpl hier="218" item="1"/>
          <tpl fld="3" item="2"/>
        </tpls>
      </n>
      <n v="13.187837837837838" in="1">
        <tpls c="6">
          <tpl fld="8" item="0"/>
          <tpl fld="0" item="0"/>
          <tpl fld="1" item="1"/>
          <tpl hier="218" item="1"/>
          <tpl fld="3" item="3"/>
          <tpl fld="5" item="6"/>
        </tpls>
      </n>
      <n v="21.522972972972973" in="1">
        <tpls c="6">
          <tpl fld="8" item="3"/>
          <tpl fld="0" item="0"/>
          <tpl fld="1" item="1"/>
          <tpl hier="218" item="1"/>
          <tpl fld="3" item="5"/>
          <tpl fld="5" item="5"/>
        </tpls>
      </n>
      <n v="83.640945945945944" in="1">
        <tpls c="5">
          <tpl fld="0" item="0"/>
          <tpl fld="1" item="1"/>
          <tpl hier="218" item="1"/>
          <tpl fld="3" item="7"/>
          <tpl fld="7" item="2"/>
        </tpls>
      </n>
      <m in="1">
        <tpls c="5">
          <tpl fld="0" item="0"/>
          <tpl fld="1" item="1"/>
          <tpl hier="218" item="1"/>
          <tpl fld="3" item="3"/>
          <tpl fld="5" item="4"/>
        </tpls>
      </m>
      <m in="1">
        <tpls c="6">
          <tpl fld="0" item="0"/>
          <tpl fld="1" item="1"/>
          <tpl fld="9" item="0"/>
          <tpl hier="218" item="1"/>
          <tpl fld="3" item="3"/>
          <tpl fld="5" item="4"/>
        </tpls>
      </m>
      <n v="1898" in="0">
        <tpls c="6">
          <tpl fld="0" item="0"/>
          <tpl fld="1" item="0"/>
          <tpl fld="9" item="1"/>
          <tpl hier="218" item="1"/>
          <tpl fld="3" item="7"/>
          <tpl fld="7" item="1"/>
        </tpls>
      </n>
      <n v="359" in="0">
        <tpls c="6">
          <tpl fld="0" item="0"/>
          <tpl fld="1" item="0"/>
          <tpl fld="9" item="1"/>
          <tpl hier="218" item="1"/>
          <tpl fld="3" item="1"/>
          <tpl fld="5" item="1"/>
        </tpls>
      </n>
      <n v="354" in="0">
        <tpls c="6">
          <tpl fld="0" item="0"/>
          <tpl fld="1" item="0"/>
          <tpl fld="9" item="1"/>
          <tpl hier="218" item="1"/>
          <tpl fld="3" item="3"/>
          <tpl fld="5" item="7"/>
        </tpls>
      </n>
      <n v="347" in="0">
        <tpls c="6">
          <tpl fld="0" item="0"/>
          <tpl fld="1" item="0"/>
          <tpl fld="9" item="1"/>
          <tpl hier="218" item="1"/>
          <tpl fld="3" item="4"/>
          <tpl fld="5" item="5"/>
        </tpls>
      </n>
      <n v="38.024324324324326" in="1">
        <tpls c="6">
          <tpl fld="0" item="0"/>
          <tpl fld="1" item="1"/>
          <tpl fld="9" item="0"/>
          <tpl hier="218" item="1"/>
          <tpl fld="3" item="5"/>
          <tpl fld="5" item="4"/>
        </tpls>
      </n>
      <n v="2.1042460954778311E-2" in="2">
        <tpls c="5">
          <tpl fld="0" item="0"/>
          <tpl fld="1" item="2"/>
          <tpl fld="9" item="0"/>
          <tpl hier="218" item="1"/>
          <tpl fld="4" item="0"/>
        </tpls>
      </n>
      <n v="1.8201243201243205E-2" in="2">
        <tpls c="5">
          <tpl fld="8" item="0"/>
          <tpl fld="0" item="0"/>
          <tpl fld="1" item="2"/>
          <tpl hier="218" item="1"/>
          <tpl fld="3" item="4"/>
        </tpls>
      </n>
      <n v="6.3252167261601225E-2" in="2">
        <tpls c="5">
          <tpl fld="0" item="0"/>
          <tpl fld="6" item="2"/>
          <tpl fld="1" item="2"/>
          <tpl hier="218" item="1"/>
          <tpl fld="3" item="0"/>
        </tpls>
      </n>
      <n v="0.10502188183807441" in="2">
        <tpls c="5">
          <tpl hier="31" item="4294967295"/>
          <tpl fld="0" item="0"/>
          <tpl fld="1" item="2"/>
          <tpl hier="218" item="1"/>
          <tpl fld="3" item="6"/>
        </tpls>
      </n>
      <n v="1.1433998933998933E-2" in="2">
        <tpls c="5">
          <tpl fld="0" item="0"/>
          <tpl fld="2" item="3"/>
          <tpl fld="1" item="2"/>
          <tpl hier="218" item="1"/>
          <tpl fld="3" item="5"/>
        </tpls>
      </n>
      <n v="0.15833333333333333" in="2">
        <tpls c="5">
          <tpl fld="0" item="0"/>
          <tpl fld="2" item="1"/>
          <tpl fld="1" item="2"/>
          <tpl hier="218" item="1"/>
          <tpl fld="3" item="4"/>
        </tpls>
      </n>
      <n v="6.25E-2" in="2">
        <tpls c="5">
          <tpl fld="8" item="0"/>
          <tpl fld="0" item="0"/>
          <tpl fld="1" item="2"/>
          <tpl hier="218" item="1"/>
          <tpl fld="3" item="0"/>
        </tpls>
      </n>
      <n v="2.3262730484984936E-2" in="2">
        <tpls c="5">
          <tpl fld="0" item="0"/>
          <tpl fld="1" item="2"/>
          <tpl hier="195" item="4294967295"/>
          <tpl hier="218" item="1"/>
          <tpl fld="4" item="0"/>
        </tpls>
      </n>
      <n v="2.4978403600450845E-2" in="2">
        <tpls c="4">
          <tpl fld="0" item="0"/>
          <tpl fld="1" item="2"/>
          <tpl hier="218" item="1"/>
          <tpl fld="3" item="1"/>
        </tpls>
      </n>
      <n v="0.12540643435313484" in="2">
        <tpls c="5">
          <tpl fld="0" item="0"/>
          <tpl fld="6" item="2"/>
          <tpl fld="1" item="2"/>
          <tpl hier="218" item="1"/>
          <tpl fld="3" item="6"/>
        </tpls>
      </n>
      <n v="4.619419001067937E-2" in="2">
        <tpls c="5">
          <tpl fld="0" item="0"/>
          <tpl fld="2" item="5"/>
          <tpl fld="1" item="2"/>
          <tpl hier="218" item="1"/>
          <tpl fld="3" item="7"/>
        </tpls>
      </n>
      <n v="1.0336864879016992E-2" in="2">
        <tpls c="5">
          <tpl fld="8" item="2"/>
          <tpl fld="0" item="0"/>
          <tpl fld="1" item="2"/>
          <tpl hier="218" item="1"/>
          <tpl fld="3" item="5"/>
        </tpls>
      </n>
      <n v="1.7977528089887642E-2" in="2">
        <tpls c="5">
          <tpl fld="8" item="3"/>
          <tpl fld="0" item="0"/>
          <tpl fld="1" item="2"/>
          <tpl hier="218" item="1"/>
          <tpl fld="3" item="3"/>
        </tpls>
      </n>
      <n v="926" in="0">
        <tpls c="4">
          <tpl fld="0" item="0"/>
          <tpl fld="1" item="0"/>
          <tpl hier="218" item="1"/>
          <tpl fld="3" item="6"/>
        </tpls>
      </n>
      <n v="985" in="0">
        <tpls c="5">
          <tpl fld="0" item="0"/>
          <tpl fld="10" item="0"/>
          <tpl fld="1" item="0"/>
          <tpl hier="218" item="1"/>
          <tpl fld="4" item="0"/>
        </tpls>
      </n>
      <n v="0.51116707616707613" in="2">
        <tpls c="5">
          <tpl fld="0" item="0"/>
          <tpl fld="10" item="0"/>
          <tpl fld="1" item="2"/>
          <tpl hier="218" item="1"/>
          <tpl fld="3" item="2"/>
        </tpls>
      </n>
      <n v="254.26317567567565" in="1">
        <tpls c="5">
          <tpl fld="0" item="0"/>
          <tpl fld="10" item="0"/>
          <tpl fld="1" item="1"/>
          <tpl hier="218" item="1"/>
          <tpl fld="3" item="5"/>
        </tpls>
      </n>
      <n v="0.12004978088553674" in="2">
        <tpls c="5">
          <tpl fld="0" item="0"/>
          <tpl fld="6" item="2"/>
          <tpl fld="1" item="2"/>
          <tpl hier="218" item="1"/>
          <tpl fld="3" item="7"/>
        </tpls>
      </n>
      <n v="1.5219516751774817E-2" in="2">
        <tpls c="5">
          <tpl fld="0" item="0"/>
          <tpl fld="6" item="1"/>
          <tpl fld="1" item="2"/>
          <tpl hier="218" item="1"/>
          <tpl fld="3" item="4"/>
        </tpls>
      </n>
      <n v="0.17764705882352944" in="2">
        <tpls c="5">
          <tpl fld="0" item="0"/>
          <tpl fld="6" item="1"/>
          <tpl fld="1" item="2"/>
          <tpl hier="218" item="1"/>
          <tpl fld="3" item="2"/>
        </tpls>
      </n>
      <n v="7.6448646575228874E-2" in="2">
        <tpls c="5">
          <tpl fld="8" item="3"/>
          <tpl fld="0" item="0"/>
          <tpl fld="1" item="2"/>
          <tpl hier="218" item="1"/>
          <tpl fld="3" item="7"/>
        </tpls>
      </n>
      <n v="2.4481238853066266E-2" in="2">
        <tpls c="5">
          <tpl fld="8" item="4"/>
          <tpl fld="0" item="0"/>
          <tpl fld="1" item="2"/>
          <tpl hier="218" item="1"/>
          <tpl fld="3" item="3"/>
        </tpls>
      </n>
      <n v="622.83364864864882" in="1">
        <tpls c="4">
          <tpl fld="0" item="0"/>
          <tpl fld="1" item="1"/>
          <tpl hier="218" item="1"/>
          <tpl fld="3" item="7"/>
        </tpls>
      </n>
      <n v="1.3845465924815829E-2" in="2">
        <tpls c="4">
          <tpl fld="0" item="0"/>
          <tpl fld="1" item="2"/>
          <tpl hier="218" item="1"/>
          <tpl fld="3" item="3"/>
        </tpls>
      </n>
      <n v="1346" in="0">
        <tpls c="6">
          <tpl fld="0" item="0"/>
          <tpl fld="1" item="0"/>
          <tpl fld="9" item="0"/>
          <tpl hier="218" item="1"/>
          <tpl fld="3" item="4"/>
          <tpl fld="5" item="3"/>
        </tpls>
      </n>
      <n v="274.7418243243244" in="1">
        <tpls c="6">
          <tpl fld="0" item="0"/>
          <tpl fld="1" item="1"/>
          <tpl fld="9" item="1"/>
          <tpl hier="218" item="1"/>
          <tpl fld="3" item="7"/>
          <tpl fld="7" item="1"/>
        </tpls>
      </n>
      <n v="19.55" in="1">
        <tpls c="6">
          <tpl fld="0" item="0"/>
          <tpl fld="1" item="1"/>
          <tpl fld="9" item="1"/>
          <tpl hier="218" item="1"/>
          <tpl fld="3" item="7"/>
          <tpl fld="7" item="4"/>
        </tpls>
      </n>
      <n v="93.617567567567576" in="1">
        <tpls c="5">
          <tpl fld="0" item="0"/>
          <tpl fld="1" item="1"/>
          <tpl hier="218" item="1"/>
          <tpl fld="3" item="5"/>
          <tpl fld="5" item="4"/>
        </tpls>
      </n>
      <n v="151" in="0">
        <tpls c="6">
          <tpl fld="0" item="0"/>
          <tpl fld="1" item="0"/>
          <tpl fld="9" item="0"/>
          <tpl hier="218" item="1"/>
          <tpl fld="3" item="5"/>
          <tpl fld="5" item="2"/>
        </tpls>
      </n>
      <n v="12.481081081081081" in="1">
        <tpls c="6">
          <tpl fld="0" item="0"/>
          <tpl fld="1" item="1"/>
          <tpl fld="9" item="1"/>
          <tpl hier="218" item="1"/>
          <tpl fld="3" item="1"/>
          <tpl fld="5" item="0"/>
        </tpls>
      </n>
      <n v="39.964662162162156" in="1">
        <tpls c="5">
          <tpl fld="0" item="0"/>
          <tpl fld="1" item="1"/>
          <tpl hier="218" item="1"/>
          <tpl fld="3" item="1"/>
          <tpl fld="5" item="8"/>
        </tpls>
      </n>
      <n v="8.75" in="1">
        <tpls c="5">
          <tpl fld="0" item="0"/>
          <tpl fld="1" item="1"/>
          <tpl hier="218" item="1"/>
          <tpl fld="3" item="3"/>
          <tpl fld="5" item="7"/>
        </tpls>
      </n>
      <n v="2.75" in="1">
        <tpls c="6">
          <tpl fld="0" item="0"/>
          <tpl fld="1" item="1"/>
          <tpl fld="9" item="0"/>
          <tpl hier="218" item="1"/>
          <tpl fld="3" item="3"/>
          <tpl fld="5" item="0"/>
        </tpls>
      </n>
      <n v="61.541756756756747" in="1">
        <tpls c="6">
          <tpl fld="0" item="0"/>
          <tpl fld="1" item="1"/>
          <tpl fld="9" item="0"/>
          <tpl hier="218" item="1"/>
          <tpl fld="3" item="3"/>
          <tpl fld="5" item="3"/>
        </tpls>
      </n>
      <n v="3.75" in="1">
        <tpls c="6">
          <tpl fld="0" item="0"/>
          <tpl fld="1" item="1"/>
          <tpl fld="9" item="0"/>
          <tpl hier="218" item="1"/>
          <tpl fld="3" item="4"/>
          <tpl fld="5" item="1"/>
        </tpls>
      </n>
      <n v="22.611148648648648" in="1">
        <tpls c="5">
          <tpl fld="0" item="0"/>
          <tpl fld="1" item="1"/>
          <tpl hier="218" item="1"/>
          <tpl fld="3" item="4"/>
          <tpl fld="5" item="5"/>
        </tpls>
      </n>
      <n v="62" in="0">
        <tpls c="6">
          <tpl fld="0" item="0"/>
          <tpl fld="1" item="0"/>
          <tpl fld="9" item="1"/>
          <tpl hier="218" item="1"/>
          <tpl fld="3" item="7"/>
          <tpl fld="7" item="0"/>
        </tpls>
      </n>
      <n v="1.9" in="1">
        <tpls c="6">
          <tpl fld="0" item="0"/>
          <tpl fld="1" item="1"/>
          <tpl fld="9" item="0"/>
          <tpl hier="218" item="1"/>
          <tpl fld="3" item="7"/>
          <tpl fld="7" item="0"/>
        </tpls>
      </n>
      <n v="1.65" in="1">
        <tpls c="6">
          <tpl fld="0" item="0"/>
          <tpl fld="1" item="1"/>
          <tpl fld="9" item="1"/>
          <tpl hier="218" item="1"/>
          <tpl fld="3" item="7"/>
          <tpl fld="7" item="3"/>
        </tpls>
      </n>
      <n v="195" in="0">
        <tpls c="6">
          <tpl fld="0" item="0"/>
          <tpl fld="1" item="0"/>
          <tpl fld="9" item="1"/>
          <tpl hier="218" item="1"/>
          <tpl fld="3" item="5"/>
          <tpl fld="5" item="7"/>
        </tpls>
      </n>
      <n v="17.367432432432434" in="1">
        <tpls c="6">
          <tpl fld="0" item="0"/>
          <tpl fld="1" item="1"/>
          <tpl fld="9" item="0"/>
          <tpl hier="218" item="1"/>
          <tpl fld="3" item="5"/>
          <tpl fld="5" item="7"/>
        </tpls>
      </n>
      <n v="31.555405405405406" in="1">
        <tpls c="6">
          <tpl fld="0" item="0"/>
          <tpl fld="1" item="1"/>
          <tpl fld="9" item="1"/>
          <tpl hier="218" item="1"/>
          <tpl fld="3" item="5"/>
          <tpl fld="5" item="5"/>
        </tpls>
      </n>
      <n v="536" in="0">
        <tpls c="6">
          <tpl fld="0" item="0"/>
          <tpl fld="1" item="0"/>
          <tpl fld="9" item="1"/>
          <tpl hier="218" item="1"/>
          <tpl fld="3" item="5"/>
          <tpl fld="5" item="3"/>
        </tpls>
      </n>
      <n v="123.84256756756754" in="1">
        <tpls c="5">
          <tpl fld="0" item="0"/>
          <tpl fld="1" item="1"/>
          <tpl hier="218" item="1"/>
          <tpl fld="3" item="5"/>
          <tpl fld="5" item="3"/>
        </tpls>
      </n>
      <n v="2.6" in="1">
        <tpls c="6">
          <tpl fld="0" item="0"/>
          <tpl fld="1" item="1"/>
          <tpl fld="9" item="1"/>
          <tpl hier="218" item="1"/>
          <tpl fld="3" item="5"/>
          <tpl fld="5" item="6"/>
        </tpls>
      </n>
      <n v="107" in="0">
        <tpls c="6">
          <tpl fld="0" item="0"/>
          <tpl fld="1" item="0"/>
          <tpl fld="9" item="1"/>
          <tpl hier="218" item="1"/>
          <tpl fld="3" item="1"/>
          <tpl fld="5" item="4"/>
        </tpls>
      </n>
      <n v="5.4" in="1">
        <tpls c="6">
          <tpl fld="0" item="0"/>
          <tpl fld="1" item="1"/>
          <tpl fld="9" item="0"/>
          <tpl hier="218" item="1"/>
          <tpl fld="3" item="1"/>
          <tpl fld="5" item="4"/>
        </tpls>
      </n>
      <m in="1">
        <tpls c="6">
          <tpl fld="0" item="0"/>
          <tpl fld="1" item="1"/>
          <tpl fld="9" item="1"/>
          <tpl hier="218" item="1"/>
          <tpl fld="3" item="1"/>
          <tpl fld="5" item="2"/>
        </tpls>
      </m>
      <n v="239" in="0">
        <tpls c="6">
          <tpl fld="0" item="0"/>
          <tpl fld="1" item="0"/>
          <tpl fld="9" item="1"/>
          <tpl hier="218" item="1"/>
          <tpl fld="3" item="1"/>
          <tpl fld="5" item="6"/>
        </tpls>
      </n>
      <n v="16.609121621621622" in="1">
        <tpls c="5">
          <tpl fld="0" item="0"/>
          <tpl fld="1" item="1"/>
          <tpl hier="218" item="1"/>
          <tpl fld="3" item="1"/>
          <tpl fld="5" item="6"/>
        </tpls>
      </n>
      <n v="17.244999999999997" in="1">
        <tpls c="6">
          <tpl fld="0" item="0"/>
          <tpl fld="1" item="1"/>
          <tpl fld="9" item="0"/>
          <tpl hier="218" item="1"/>
          <tpl fld="3" item="3"/>
          <tpl fld="5" item="5"/>
        </tpls>
      </n>
      <n v="232" in="0">
        <tpls c="6">
          <tpl fld="0" item="0"/>
          <tpl fld="1" item="0"/>
          <tpl fld="9" item="1"/>
          <tpl hier="218" item="1"/>
          <tpl fld="3" item="3"/>
          <tpl fld="5" item="8"/>
        </tpls>
      </n>
      <n v="53.429121621621626" in="1">
        <tpls c="5">
          <tpl fld="0" item="0"/>
          <tpl fld="1" item="1"/>
          <tpl hier="218" item="1"/>
          <tpl fld="3" item="3"/>
          <tpl fld="5" item="8"/>
        </tpls>
      </n>
      <n v="1" in="1">
        <tpls c="6">
          <tpl fld="0" item="0"/>
          <tpl fld="1" item="1"/>
          <tpl fld="9" item="1"/>
          <tpl hier="218" item="1"/>
          <tpl fld="3" item="4"/>
          <tpl fld="5" item="4"/>
        </tpls>
      </n>
      <n v="16" in="0">
        <tpls c="6">
          <tpl fld="0" item="0"/>
          <tpl fld="1" item="0"/>
          <tpl fld="9" item="1"/>
          <tpl hier="218" item="1"/>
          <tpl fld="3" item="4"/>
          <tpl fld="5" item="2"/>
        </tpls>
      </n>
      <n v="0.5" in="1">
        <tpls c="5">
          <tpl fld="0" item="0"/>
          <tpl fld="1" item="1"/>
          <tpl hier="218" item="1"/>
          <tpl fld="3" item="4"/>
          <tpl fld="5" item="2"/>
        </tpls>
      </n>
      <n v="1" in="1">
        <tpls c="6">
          <tpl fld="0" item="0"/>
          <tpl fld="1" item="1"/>
          <tpl fld="9" item="0"/>
          <tpl hier="218" item="1"/>
          <tpl fld="3" item="4"/>
          <tpl fld="5" item="6"/>
        </tpls>
      </n>
      <n v="1069" in="0">
        <tpls c="5">
          <tpl fld="0" item="0"/>
          <tpl fld="1" item="0"/>
          <tpl hier="218" item="1"/>
          <tpl fld="3" item="4"/>
          <tpl fld="5" item="8"/>
        </tpls>
      </n>
      <n v="1000" in="0">
        <tpls c="6">
          <tpl fld="0" item="0"/>
          <tpl fld="1" item="0"/>
          <tpl fld="9" item="0"/>
          <tpl hier="218" item="1"/>
          <tpl fld="3" item="4"/>
          <tpl fld="5" item="8"/>
        </tpls>
      </n>
      <n v="3.05" in="1">
        <tpls c="5">
          <tpl fld="8" item="0"/>
          <tpl fld="0" item="0"/>
          <tpl fld="1" item="1"/>
          <tpl hier="218" item="1"/>
          <tpl fld="3" item="2"/>
        </tpls>
      </n>
      <n v="70" in="0">
        <tpls c="5">
          <tpl fld="8" item="2"/>
          <tpl fld="0" item="0"/>
          <tpl fld="1" item="0"/>
          <tpl hier="218" item="1"/>
          <tpl fld="3" item="0"/>
        </tpls>
      </n>
      <n v="6186" in="0">
        <tpls c="5">
          <tpl fld="8" item="1"/>
          <tpl fld="0" item="0"/>
          <tpl fld="1" item="0"/>
          <tpl hier="218" item="1"/>
          <tpl fld="4" item="0"/>
        </tpls>
      </n>
      <n v="197.64013513513518" in="1">
        <tpls c="5">
          <tpl fld="8" item="2"/>
          <tpl fld="0" item="0"/>
          <tpl fld="1" item="1"/>
          <tpl hier="218" item="1"/>
          <tpl fld="4" item="0"/>
        </tpls>
      </n>
      <n v="10" in="0">
        <tpls c="6">
          <tpl fld="8" item="4"/>
          <tpl fld="0" item="0"/>
          <tpl fld="1" item="0"/>
          <tpl hier="218" item="1"/>
          <tpl fld="3" item="7"/>
          <tpl fld="7" item="2"/>
        </tpls>
      </n>
      <n v="1068" in="0">
        <tpls c="5">
          <tpl fld="0" item="0"/>
          <tpl fld="6" item="2"/>
          <tpl fld="1" item="0"/>
          <tpl hier="218" item="1"/>
          <tpl fld="3" item="2"/>
        </tpls>
      </n>
      <n v="15.100000000000001" in="1">
        <tpls c="5">
          <tpl fld="0" item="0"/>
          <tpl fld="6" item="1"/>
          <tpl fld="1" item="1"/>
          <tpl hier="218" item="1"/>
          <tpl fld="3" item="2"/>
        </tpls>
      </n>
      <n v="4" in="0">
        <tpls c="6">
          <tpl fld="0" item="0"/>
          <tpl fld="6" item="0"/>
          <tpl fld="1" item="0"/>
          <tpl hier="218" item="1"/>
          <tpl fld="3" item="4"/>
          <tpl fld="5" item="7"/>
        </tpls>
      </n>
      <n v="86" in="0">
        <tpls c="5">
          <tpl fld="0" item="0"/>
          <tpl fld="6" item="1"/>
          <tpl fld="1" item="0"/>
          <tpl hier="218" item="1"/>
          <tpl fld="3" item="2"/>
        </tpls>
      </n>
      <n v="5.05" in="1">
        <tpls c="5">
          <tpl fld="0" item="0"/>
          <tpl fld="2" item="0"/>
          <tpl fld="1" item="1"/>
          <tpl hier="218" item="1"/>
          <tpl fld="3" item="0"/>
        </tpls>
      </n>
      <n v="1927" in="0">
        <tpls c="5">
          <tpl fld="0" item="0"/>
          <tpl fld="2" item="0"/>
          <tpl fld="1" item="0"/>
          <tpl hier="218" item="1"/>
          <tpl fld="4" item="0"/>
        </tpls>
      </n>
      <n v="6.9499999999999993" in="1">
        <tpls c="6">
          <tpl fld="0" item="0"/>
          <tpl fld="2" item="0"/>
          <tpl fld="1" item="1"/>
          <tpl hier="218" item="1"/>
          <tpl fld="3" item="1"/>
          <tpl fld="5" item="4"/>
        </tpls>
      </n>
      <n v="3.5945945945945947" in="1">
        <tpls c="6">
          <tpl fld="0" item="0"/>
          <tpl fld="2" item="1"/>
          <tpl fld="1" item="1"/>
          <tpl hier="218" item="1"/>
          <tpl fld="3" item="1"/>
          <tpl fld="5" item="8"/>
        </tpls>
      </n>
      <m in="1">
        <tpls c="6">
          <tpl fld="0" item="0"/>
          <tpl fld="2" item="1"/>
          <tpl fld="1" item="1"/>
          <tpl hier="218" item="1"/>
          <tpl fld="3" item="1"/>
          <tpl fld="5" item="2"/>
        </tpls>
      </m>
      <n v="48" in="0">
        <tpls c="6">
          <tpl fld="0" item="0"/>
          <tpl fld="2" item="2"/>
          <tpl fld="1" item="0"/>
          <tpl hier="218" item="1"/>
          <tpl fld="3" item="4"/>
          <tpl fld="5" item="2"/>
        </tpls>
      </n>
      <n v="0" in="0">
        <tpls c="6">
          <tpl fld="0" item="0"/>
          <tpl fld="2" item="1"/>
          <tpl fld="1" item="0"/>
          <tpl hier="218" item="1"/>
          <tpl fld="3" item="4"/>
          <tpl fld="5" item="3"/>
        </tpls>
      </n>
      <n v="33.349054054054051" in="1">
        <tpls c="6">
          <tpl fld="8" item="0"/>
          <tpl fld="0" item="0"/>
          <tpl fld="1" item="1"/>
          <tpl hier="218" item="1"/>
          <tpl fld="3" item="3"/>
          <tpl fld="5" item="8"/>
        </tpls>
      </n>
      <n v="256" in="0">
        <tpls c="5">
          <tpl fld="8" item="1"/>
          <tpl fld="0" item="0"/>
          <tpl fld="1" item="0"/>
          <tpl hier="218" item="1"/>
          <tpl fld="3" item="2"/>
        </tpls>
      </n>
      <n v="39.214729729729726" in="1">
        <tpls c="6">
          <tpl fld="8" item="0"/>
          <tpl fld="0" item="0"/>
          <tpl fld="1" item="1"/>
          <tpl hier="218" item="1"/>
          <tpl fld="3" item="3"/>
          <tpl fld="5" item="3"/>
        </tpls>
      </n>
      <n v="3.810810810810811" in="1">
        <tpls c="6">
          <tpl fld="8" item="0"/>
          <tpl fld="0" item="0"/>
          <tpl fld="1" item="1"/>
          <tpl hier="218" item="1"/>
          <tpl fld="3" item="1"/>
          <tpl fld="5" item="8"/>
        </tpls>
      </n>
      <m in="1">
        <tpls c="6">
          <tpl fld="8" item="3"/>
          <tpl fld="0" item="0"/>
          <tpl fld="1" item="1"/>
          <tpl hier="218" item="1"/>
          <tpl fld="3" item="3"/>
          <tpl fld="5" item="0"/>
        </tpls>
      </m>
      <n v="234" in="0">
        <tpls c="6">
          <tpl fld="0" item="0"/>
          <tpl fld="1" item="0"/>
          <tpl fld="9" item="0"/>
          <tpl hier="218" item="1"/>
          <tpl fld="3" item="1"/>
          <tpl fld="5" item="7"/>
        </tpls>
      </n>
      <n v="1" in="0">
        <tpls c="6">
          <tpl fld="0" item="0"/>
          <tpl fld="1" item="0"/>
          <tpl fld="9" item="0"/>
          <tpl hier="218" item="1"/>
          <tpl fld="3" item="3"/>
          <tpl fld="5" item="4"/>
        </tpls>
      </n>
      <n v="558" in="0">
        <tpls c="6">
          <tpl fld="0" item="0"/>
          <tpl fld="1" item="0"/>
          <tpl fld="9" item="0"/>
          <tpl hier="218" item="1"/>
          <tpl fld="3" item="4"/>
          <tpl fld="5" item="0"/>
        </tpls>
      </n>
      <n v="69.380810810810814" in="1">
        <tpls c="5">
          <tpl fld="0" item="0"/>
          <tpl fld="1" item="1"/>
          <tpl hier="218" item="1"/>
          <tpl fld="3" item="5"/>
          <tpl fld="5" item="0"/>
        </tpls>
      </n>
      <n v="28.537837837837841" in="1">
        <tpls c="5">
          <tpl fld="0" item="0"/>
          <tpl fld="1" item="1"/>
          <tpl hier="218" item="1"/>
          <tpl fld="3" item="3"/>
          <tpl fld="5" item="6"/>
        </tpls>
      </n>
      <n v="6.7270270270270274" in="1">
        <tpls c="6">
          <tpl fld="0" item="0"/>
          <tpl fld="1" item="1"/>
          <tpl fld="9" item="0"/>
          <tpl hier="218" item="1"/>
          <tpl fld="3" item="1"/>
          <tpl fld="5" item="7"/>
        </tpls>
      </n>
      <n v="274" in="0">
        <tpls c="6">
          <tpl fld="0" item="0"/>
          <tpl fld="1" item="0"/>
          <tpl fld="9" item="1"/>
          <tpl hier="218" item="1"/>
          <tpl fld="3" item="7"/>
          <tpl fld="7" item="4"/>
        </tpls>
      </n>
      <n v="408" in="0">
        <tpls c="6">
          <tpl fld="0" item="0"/>
          <tpl fld="1" item="0"/>
          <tpl fld="9" item="1"/>
          <tpl hier="218" item="1"/>
          <tpl fld="3" item="1"/>
          <tpl fld="5" item="0"/>
        </tpls>
      </n>
      <n v="33" in="0">
        <tpls c="6">
          <tpl fld="0" item="0"/>
          <tpl fld="1" item="0"/>
          <tpl fld="9" item="1"/>
          <tpl hier="218" item="1"/>
          <tpl fld="3" item="3"/>
          <tpl fld="5" item="2"/>
        </tpls>
      </n>
      <n v="502" in="0">
        <tpls c="5">
          <tpl fld="0" item="0"/>
          <tpl fld="1" item="0"/>
          <tpl fld="9" item="1"/>
          <tpl hier="218" item="1"/>
          <tpl fld="3" item="2"/>
        </tpls>
      </n>
      <n v="8.2432432432432439" in="1">
        <tpls c="6">
          <tpl fld="0" item="0"/>
          <tpl fld="1" item="1"/>
          <tpl fld="9" item="0"/>
          <tpl hier="218" item="1"/>
          <tpl fld="3" item="3"/>
          <tpl fld="5" item="1"/>
        </tpls>
      </n>
      <n v="1403.5335810810811" in="1">
        <tpls c="4">
          <tpl fld="0" item="0"/>
          <tpl fld="1" item="1"/>
          <tpl hier="218" item="1"/>
          <tpl fld="4" item="0"/>
        </tpls>
      </n>
      <n v="1.6129032258064516E-2" in="2">
        <tpls c="5">
          <tpl fld="0" item="0"/>
          <tpl fld="6" item="0"/>
          <tpl fld="1" item="2"/>
          <tpl hier="218" item="1"/>
          <tpl fld="3" item="0"/>
        </tpls>
      </n>
      <n v="2.5317008961468063E-2" in="2">
        <tpls c="5">
          <tpl fld="0" item="0"/>
          <tpl fld="1" item="2"/>
          <tpl fld="9" item="0"/>
          <tpl hier="218" item="1"/>
          <tpl fld="3" item="5"/>
        </tpls>
      </n>
      <n v="9.1086833839342754E-2" in="2">
        <tpls c="5">
          <tpl fld="8" item="1"/>
          <tpl fld="0" item="0"/>
          <tpl fld="1" item="2"/>
          <tpl hier="218" item="1"/>
          <tpl fld="4" item="0"/>
        </tpls>
      </n>
      <n v="1.4904806284116627E-2" in="2">
        <tpls c="5">
          <tpl fld="0" item="0"/>
          <tpl fld="2" item="3"/>
          <tpl fld="1" item="2"/>
          <tpl hier="218" item="1"/>
          <tpl fld="3" item="2"/>
        </tpls>
      </n>
      <n v="7.8791739691910334E-2" in="2">
        <tpls c="5">
          <tpl fld="0" item="0"/>
          <tpl fld="2" item="1"/>
          <tpl fld="1" item="2"/>
          <tpl hier="218" item="1"/>
          <tpl fld="3" item="1"/>
        </tpls>
      </n>
      <n v="1.0123451064648629E-2" in="2">
        <tpls c="5">
          <tpl fld="8" item="2"/>
          <tpl fld="0" item="0"/>
          <tpl fld="1" item="2"/>
          <tpl hier="218" item="1"/>
          <tpl fld="4" item="0"/>
        </tpls>
      </n>
      <n v="3.2960300478293708E-2" in="2">
        <tpls c="5">
          <tpl fld="0" item="0"/>
          <tpl fld="6" item="1"/>
          <tpl fld="1" item="2"/>
          <tpl hier="218" item="1"/>
          <tpl fld="4" item="0"/>
        </tpls>
      </n>
      <n v="1.7040540540540539E-2" in="2">
        <tpls c="5">
          <tpl fld="0" item="0"/>
          <tpl fld="6" item="3"/>
          <tpl fld="1" item="2"/>
          <tpl hier="218" item="1"/>
          <tpl fld="3" item="3"/>
        </tpls>
      </n>
      <m in="2">
        <tpls c="5">
          <tpl fld="8" item="0"/>
          <tpl fld="0" item="0"/>
          <tpl fld="1" item="2"/>
          <tpl hier="218" item="1"/>
          <tpl fld="3" item="6"/>
        </tpls>
      </m>
      <n v="4.5918534192555552E-2" in="2">
        <tpls c="5">
          <tpl fld="8" item="3"/>
          <tpl fld="0" item="0"/>
          <tpl fld="1" item="2"/>
          <tpl hier="218" item="1"/>
          <tpl fld="3" item="2"/>
        </tpls>
      </n>
      <n v="5477" in="0">
        <tpls c="4">
          <tpl fld="0" item="0"/>
          <tpl fld="1" item="0"/>
          <tpl hier="218" item="1"/>
          <tpl fld="3" item="4"/>
        </tpls>
      </n>
      <n v="335.71216216216214" in="1">
        <tpls c="5">
          <tpl fld="0" item="0"/>
          <tpl fld="10" item="0"/>
          <tpl fld="1" item="1"/>
          <tpl hier="218" item="1"/>
          <tpl fld="4" item="0"/>
        </tpls>
      </n>
      <n v="480" in="0">
        <tpls c="5">
          <tpl fld="0" item="0"/>
          <tpl fld="10" item="0"/>
          <tpl fld="1" item="0"/>
          <tpl hier="218" item="1"/>
          <tpl fld="3" item="7"/>
        </tpls>
      </n>
      <n v="232" in="0">
        <tpls c="5">
          <tpl fld="0" item="0"/>
          <tpl fld="10" item="0"/>
          <tpl fld="1" item="0"/>
          <tpl hier="218" item="1"/>
          <tpl fld="3" item="1"/>
        </tpls>
      </n>
      <n v="0.14151276276276276" in="2">
        <tpls c="5">
          <tpl fld="0" item="0"/>
          <tpl fld="6" item="1"/>
          <tpl fld="1" item="2"/>
          <tpl hier="218" item="1"/>
          <tpl fld="3" item="7"/>
        </tpls>
      </n>
      <n v="1.9186046511627905E-2" in="2">
        <tpls c="5">
          <tpl fld="0" item="0"/>
          <tpl fld="6" item="4"/>
          <tpl fld="1" item="2"/>
          <tpl hier="218" item="1"/>
          <tpl fld="3" item="4"/>
        </tpls>
      </n>
      <n v="5.3636259132478416E-2" in="2">
        <tpls c="5">
          <tpl fld="0" item="0"/>
          <tpl fld="6" item="2"/>
          <tpl fld="1" item="2"/>
          <tpl hier="218" item="1"/>
          <tpl fld="3" item="2"/>
        </tpls>
      </n>
      <n v="404" in="0">
        <tpls c="4">
          <tpl fld="0" item="0"/>
          <tpl fld="1" item="0"/>
          <tpl hier="218" item="1"/>
          <tpl fld="3" item="0"/>
        </tpls>
      </n>
      <n v="0.11159893364068246" in="2">
        <tpls c="4">
          <tpl fld="0" item="0"/>
          <tpl fld="1" item="2"/>
          <tpl hier="218" item="1"/>
          <tpl fld="3" item="7"/>
        </tpls>
      </n>
      <n v="26.202027027027029" in="1">
        <tpls c="6">
          <tpl fld="0" item="0"/>
          <tpl fld="1" item="1"/>
          <tpl fld="9" item="0"/>
          <tpl hier="218" item="1"/>
          <tpl fld="3" item="7"/>
          <tpl fld="7" item="2"/>
        </tpls>
      </n>
      <n v="8.7864864864864867" in="1">
        <tpls c="5">
          <tpl fld="0" item="0"/>
          <tpl fld="1" item="1"/>
          <tpl fld="9" item="0"/>
          <tpl hier="218" item="1"/>
          <tpl fld="3" item="0"/>
        </tpls>
      </n>
      <n v="474.3996621621622" in="1">
        <tpls c="5">
          <tpl fld="0" item="0"/>
          <tpl fld="1" item="1"/>
          <tpl hier="218" item="1"/>
          <tpl fld="3" item="7"/>
          <tpl fld="7" item="1"/>
        </tpls>
      </n>
      <n v="46.139662162162161" in="1">
        <tpls c="5">
          <tpl fld="0" item="0"/>
          <tpl fld="1" item="1"/>
          <tpl hier="218" item="1"/>
          <tpl fld="3" item="7"/>
          <tpl fld="7" item="4"/>
        </tpls>
      </n>
      <n v="551" in="0">
        <tpls c="6">
          <tpl fld="0" item="0"/>
          <tpl fld="1" item="0"/>
          <tpl fld="9" item="0"/>
          <tpl hier="218" item="1"/>
          <tpl fld="3" item="5"/>
          <tpl fld="5" item="4"/>
        </tpls>
      </n>
      <n v="28.796959459459458" in="1">
        <tpls c="6">
          <tpl fld="0" item="0"/>
          <tpl fld="1" item="1"/>
          <tpl fld="9" item="1"/>
          <tpl hier="218" item="1"/>
          <tpl fld="3" item="1"/>
          <tpl fld="5" item="1"/>
        </tpls>
      </n>
      <n v="23.78108108108108" in="1">
        <tpls c="5">
          <tpl fld="0" item="0"/>
          <tpl fld="1" item="1"/>
          <tpl hier="218" item="1"/>
          <tpl fld="3" item="1"/>
          <tpl fld="5" item="0"/>
        </tpls>
      </n>
      <n v="36.064662162162158" in="1">
        <tpls c="6">
          <tpl fld="0" item="0"/>
          <tpl fld="1" item="1"/>
          <tpl fld="9" item="0"/>
          <tpl hier="218" item="1"/>
          <tpl fld="3" item="1"/>
          <tpl fld="5" item="8"/>
        </tpls>
      </n>
      <n v="175" in="0">
        <tpls c="6">
          <tpl fld="0" item="0"/>
          <tpl fld="1" item="0"/>
          <tpl fld="9" item="0"/>
          <tpl hier="218" item="1"/>
          <tpl fld="3" item="3"/>
          <tpl fld="5" item="7"/>
        </tpls>
      </n>
      <n v="192" in="0">
        <tpls c="6">
          <tpl fld="0" item="0"/>
          <tpl fld="1" item="0"/>
          <tpl fld="9" item="0"/>
          <tpl hier="218" item="1"/>
          <tpl fld="3" item="3"/>
          <tpl fld="5" item="0"/>
        </tpls>
      </n>
      <n v="4412" in="0">
        <tpls c="6">
          <tpl fld="0" item="0"/>
          <tpl fld="1" item="0"/>
          <tpl fld="9" item="0"/>
          <tpl hier="218" item="1"/>
          <tpl fld="3" item="3"/>
          <tpl fld="5" item="3"/>
        </tpls>
      </n>
      <n v="213" in="0">
        <tpls c="6">
          <tpl fld="0" item="0"/>
          <tpl fld="1" item="0"/>
          <tpl fld="9" item="0"/>
          <tpl hier="218" item="1"/>
          <tpl fld="3" item="4"/>
          <tpl fld="5" item="1"/>
        </tpls>
      </n>
      <n v="1056" in="0">
        <tpls c="6">
          <tpl fld="0" item="0"/>
          <tpl fld="1" item="0"/>
          <tpl fld="9" item="0"/>
          <tpl hier="218" item="1"/>
          <tpl fld="3" item="4"/>
          <tpl fld="5" item="5"/>
        </tpls>
      </n>
      <n v="48555" in="0">
        <tpls c="5">
          <tpl fld="0" item="0"/>
          <tpl fld="1" item="0"/>
          <tpl fld="9" item="0"/>
          <tpl hier="218" item="1"/>
          <tpl fld="4" item="0"/>
        </tpls>
      </n>
      <n v="80" in="0">
        <tpls c="5">
          <tpl fld="0" item="0"/>
          <tpl fld="1" item="0"/>
          <tpl hier="218" item="1"/>
          <tpl fld="3" item="7"/>
          <tpl fld="7" item="0"/>
        </tpls>
      </n>
      <n v="18" in="0">
        <tpls c="6">
          <tpl fld="0" item="0"/>
          <tpl fld="1" item="0"/>
          <tpl fld="9" item="0"/>
          <tpl hier="218" item="1"/>
          <tpl fld="3" item="7"/>
          <tpl fld="7" item="0"/>
        </tpls>
      </n>
      <n v="7.75" in="1">
        <tpls c="5">
          <tpl fld="0" item="0"/>
          <tpl fld="1" item="1"/>
          <tpl hier="218" item="1"/>
          <tpl fld="3" item="7"/>
          <tpl fld="7" item="3"/>
        </tpls>
      </n>
      <n v="698" in="0">
        <tpls c="5">
          <tpl fld="0" item="0"/>
          <tpl fld="1" item="0"/>
          <tpl hier="218" item="1"/>
          <tpl fld="3" item="5"/>
          <tpl fld="5" item="7"/>
        </tpls>
      </n>
      <n v="503" in="0">
        <tpls c="6">
          <tpl fld="0" item="0"/>
          <tpl fld="1" item="0"/>
          <tpl fld="9" item="0"/>
          <tpl hier="218" item="1"/>
          <tpl fld="3" item="5"/>
          <tpl fld="5" item="7"/>
        </tpls>
      </n>
      <n v="89.999662162162167" in="1">
        <tpls c="5">
          <tpl fld="0" item="0"/>
          <tpl fld="1" item="1"/>
          <tpl hier="218" item="1"/>
          <tpl fld="3" item="5"/>
          <tpl fld="5" item="5"/>
        </tpls>
      </n>
      <n v="6909" in="0">
        <tpls c="5">
          <tpl fld="0" item="0"/>
          <tpl fld="1" item="0"/>
          <tpl hier="218" item="1"/>
          <tpl fld="3" item="5"/>
          <tpl fld="5" item="3"/>
        </tpls>
      </n>
      <n v="6373" in="0">
        <tpls c="6">
          <tpl fld="0" item="0"/>
          <tpl fld="1" item="0"/>
          <tpl fld="9" item="0"/>
          <tpl hier="218" item="1"/>
          <tpl fld="3" item="5"/>
          <tpl fld="5" item="3"/>
        </tpls>
      </n>
      <n v="8.96891891891892" in="1">
        <tpls c="5">
          <tpl fld="0" item="0"/>
          <tpl fld="1" item="1"/>
          <tpl hier="218" item="1"/>
          <tpl fld="3" item="5"/>
          <tpl fld="5" item="6"/>
        </tpls>
      </n>
      <n v="199" in="0">
        <tpls c="5">
          <tpl fld="0" item="0"/>
          <tpl fld="1" item="0"/>
          <tpl hier="218" item="1"/>
          <tpl fld="3" item="1"/>
          <tpl fld="5" item="4"/>
        </tpls>
      </n>
      <n v="92" in="0">
        <tpls c="6">
          <tpl fld="0" item="0"/>
          <tpl fld="1" item="0"/>
          <tpl fld="9" item="0"/>
          <tpl hier="218" item="1"/>
          <tpl fld="3" item="1"/>
          <tpl fld="5" item="4"/>
        </tpls>
      </n>
      <n v="1.9" in="1">
        <tpls c="5">
          <tpl fld="0" item="0"/>
          <tpl fld="1" item="1"/>
          <tpl hier="218" item="1"/>
          <tpl fld="3" item="1"/>
          <tpl fld="5" item="2"/>
        </tpls>
      </n>
      <n v="1060" in="0">
        <tpls c="5">
          <tpl fld="0" item="0"/>
          <tpl fld="1" item="0"/>
          <tpl hier="218" item="1"/>
          <tpl fld="3" item="1"/>
          <tpl fld="5" item="6"/>
        </tpls>
      </n>
      <n v="821" in="0">
        <tpls c="6">
          <tpl fld="0" item="0"/>
          <tpl fld="1" item="0"/>
          <tpl fld="9" item="0"/>
          <tpl hier="218" item="1"/>
          <tpl fld="3" item="1"/>
          <tpl fld="5" item="6"/>
        </tpls>
      </n>
      <n v="5" in="1">
        <tpls c="6">
          <tpl fld="0" item="0"/>
          <tpl fld="1" item="1"/>
          <tpl fld="9" item="1"/>
          <tpl hier="218" item="1"/>
          <tpl fld="3" item="3"/>
          <tpl fld="5" item="5"/>
        </tpls>
      </n>
      <n v="3785" in="0">
        <tpls c="5">
          <tpl fld="0" item="0"/>
          <tpl fld="1" item="0"/>
          <tpl hier="218" item="1"/>
          <tpl fld="3" item="3"/>
          <tpl fld="5" item="8"/>
        </tpls>
      </n>
      <n v="3553" in="0">
        <tpls c="6">
          <tpl fld="0" item="0"/>
          <tpl fld="1" item="0"/>
          <tpl fld="9" item="0"/>
          <tpl hier="218" item="1"/>
          <tpl fld="3" item="3"/>
          <tpl fld="5" item="8"/>
        </tpls>
      </n>
      <n v="1" in="1">
        <tpls c="5">
          <tpl fld="0" item="0"/>
          <tpl fld="1" item="1"/>
          <tpl hier="218" item="1"/>
          <tpl fld="3" item="4"/>
          <tpl fld="5" item="4"/>
        </tpls>
      </n>
      <n v="50" in="0">
        <tpls c="5">
          <tpl fld="0" item="0"/>
          <tpl fld="1" item="0"/>
          <tpl hier="218" item="1"/>
          <tpl fld="3" item="4"/>
          <tpl fld="5" item="2"/>
        </tpls>
      </n>
      <n v="34" in="0">
        <tpls c="6">
          <tpl fld="0" item="0"/>
          <tpl fld="1" item="0"/>
          <tpl fld="9" item="0"/>
          <tpl hier="218" item="1"/>
          <tpl fld="3" item="4"/>
          <tpl fld="5" item="2"/>
        </tpls>
      </n>
      <n v="1.45" in="1">
        <tpls c="5">
          <tpl fld="0" item="0"/>
          <tpl fld="1" item="1"/>
          <tpl hier="218" item="1"/>
          <tpl fld="3" item="4"/>
          <tpl fld="5" item="6"/>
        </tpls>
      </n>
      <n v="13.850000000000001" in="1">
        <tpls c="6">
          <tpl fld="0" item="0"/>
          <tpl fld="1" item="1"/>
          <tpl fld="9" item="0"/>
          <tpl hier="218" item="1"/>
          <tpl fld="3" item="4"/>
          <tpl fld="5" item="8"/>
        </tpls>
      </n>
      <n v="62.097972972972975" in="1">
        <tpls c="5">
          <tpl fld="0" item="0"/>
          <tpl fld="1" item="1"/>
          <tpl fld="9" item="0"/>
          <tpl hier="218" item="1"/>
          <tpl fld="3" item="6"/>
        </tpls>
      </n>
      <n v="33.892027027027027" in="1">
        <tpls c="5">
          <tpl fld="0" item="0"/>
          <tpl fld="1" item="1"/>
          <tpl fld="9" item="1"/>
          <tpl hier="218" item="1"/>
          <tpl fld="3" item="6"/>
        </tpls>
      </n>
      <n v="11.048648648648648" in="1">
        <tpls c="5">
          <tpl fld="8" item="3"/>
          <tpl fld="0" item="0"/>
          <tpl fld="1" item="1"/>
          <tpl hier="218" item="1"/>
          <tpl fld="3" item="0"/>
        </tpls>
      </n>
      <m in="0">
        <tpls c="5">
          <tpl fld="8" item="4"/>
          <tpl fld="0" item="0"/>
          <tpl fld="1" item="0"/>
          <tpl hier="218" item="1"/>
          <tpl fld="3" item="0"/>
        </tpls>
      </m>
      <n v="19530" in="0">
        <tpls c="5">
          <tpl fld="8" item="2"/>
          <tpl fld="0" item="0"/>
          <tpl fld="1" item="0"/>
          <tpl hier="218" item="1"/>
          <tpl fld="4" item="0"/>
        </tpls>
      </n>
      <n v="76.763040540540544" in="1">
        <tpls c="5">
          <tpl fld="8" item="4"/>
          <tpl fld="0" item="0"/>
          <tpl fld="1" item="1"/>
          <tpl hier="218" item="1"/>
          <tpl fld="4" item="0"/>
        </tpls>
      </n>
      <n v="408" in="0">
        <tpls c="6">
          <tpl fld="0" item="0"/>
          <tpl fld="6" item="0"/>
          <tpl fld="1" item="0"/>
          <tpl hier="218" item="1"/>
          <tpl fld="3" item="5"/>
          <tpl fld="5" item="5"/>
        </tpls>
      </n>
      <n v="9" in="0">
        <tpls c="6">
          <tpl fld="0" item="0"/>
          <tpl fld="6" item="3"/>
          <tpl fld="1" item="0"/>
          <tpl hier="218" item="1"/>
          <tpl fld="3" item="4"/>
          <tpl fld="5" item="6"/>
        </tpls>
      </n>
      <n v="2.2999999999999998" in="1">
        <tpls c="6">
          <tpl fld="0" item="0"/>
          <tpl fld="6" item="3"/>
          <tpl fld="1" item="1"/>
          <tpl hier="218" item="1"/>
          <tpl fld="3" item="5"/>
          <tpl fld="5" item="4"/>
        </tpls>
      </n>
      <n v="4.014527027027027" in="1">
        <tpls c="6">
          <tpl fld="0" item="0"/>
          <tpl fld="6" item="3"/>
          <tpl fld="1" item="1"/>
          <tpl hier="218" item="1"/>
          <tpl fld="3" item="3"/>
          <tpl fld="5" item="5"/>
        </tpls>
      </n>
      <n v="5" in="0">
        <tpls c="6">
          <tpl fld="0" item="0"/>
          <tpl fld="2" item="0"/>
          <tpl fld="1" item="0"/>
          <tpl hier="218" item="1"/>
          <tpl fld="3" item="3"/>
          <tpl fld="5" item="5"/>
        </tpls>
      </n>
      <n v="17.95945945945946" in="1">
        <tpls c="6">
          <tpl fld="0" item="0"/>
          <tpl fld="2" item="2"/>
          <tpl fld="1" item="1"/>
          <tpl hier="218" item="1"/>
          <tpl fld="3" item="7"/>
          <tpl fld="7" item="1"/>
        </tpls>
      </n>
      <n v="0" in="0">
        <tpls c="6">
          <tpl fld="0" item="0"/>
          <tpl fld="2" item="1"/>
          <tpl fld="1" item="0"/>
          <tpl hier="218" item="1"/>
          <tpl fld="3" item="3"/>
          <tpl fld="5" item="8"/>
        </tpls>
      </n>
      <m in="1">
        <tpls c="6">
          <tpl fld="8" item="0"/>
          <tpl fld="0" item="0"/>
          <tpl fld="1" item="1"/>
          <tpl hier="218" item="1"/>
          <tpl fld="3" item="5"/>
          <tpl fld="5" item="4"/>
        </tpls>
      </m>
      <n v="0.6" in="1">
        <tpls c="6">
          <tpl fld="8" item="1"/>
          <tpl fld="0" item="0"/>
          <tpl fld="1" item="1"/>
          <tpl hier="218" item="1"/>
          <tpl fld="3" item="4"/>
          <tpl fld="5" item="3"/>
        </tpls>
      </n>
      <n v="87.996621621621628" in="1">
        <tpls c="5">
          <tpl fld="0" item="0"/>
          <tpl fld="1" item="1"/>
          <tpl hier="218" item="1"/>
          <tpl fld="3" item="1"/>
          <tpl fld="5" item="3"/>
        </tpls>
      </n>
      <n v="242" in="0">
        <tpls c="5">
          <tpl fld="0" item="0"/>
          <tpl fld="1" item="0"/>
          <tpl fld="9" item="0"/>
          <tpl hier="218" item="1"/>
          <tpl fld="3" item="0"/>
        </tpls>
      </n>
      <n v="64" in="0">
        <tpls c="6">
          <tpl fld="0" item="0"/>
          <tpl fld="1" item="0"/>
          <tpl fld="9" item="1"/>
          <tpl hier="218" item="1"/>
          <tpl fld="3" item="5"/>
          <tpl fld="5" item="2"/>
        </tpls>
      </n>
      <n v="74" in="0">
        <tpls c="6">
          <tpl fld="0" item="0"/>
          <tpl fld="1" item="0"/>
          <tpl fld="9" item="1"/>
          <tpl hier="218" item="1"/>
          <tpl fld="3" item="3"/>
          <tpl fld="5" item="1"/>
        </tpls>
      </n>
      <n v="4" in="0">
        <tpls c="6">
          <tpl fld="0" item="0"/>
          <tpl fld="1" item="0"/>
          <tpl fld="9" item="1"/>
          <tpl hier="218" item="1"/>
          <tpl fld="3" item="4"/>
          <tpl fld="5" item="7"/>
        </tpls>
      </n>
      <n v="23.7" in="1">
        <tpls c="6">
          <tpl fld="0" item="0"/>
          <tpl fld="1" item="1"/>
          <tpl fld="9" item="0"/>
          <tpl hier="218" item="1"/>
          <tpl fld="3" item="3"/>
          <tpl fld="5" item="6"/>
        </tpls>
      </n>
      <m in="2">
        <tpls c="5">
          <tpl fld="0" item="0"/>
          <tpl fld="2" item="4"/>
          <tpl fld="1" item="2"/>
          <tpl hier="218" item="1"/>
          <tpl fld="3" item="0"/>
        </tpls>
      </m>
      <n v="2.8592041733725513E-2" in="2">
        <tpls c="5">
          <tpl fld="0" item="0"/>
          <tpl fld="6" item="0"/>
          <tpl fld="1" item="2"/>
          <tpl hier="218" item="1"/>
          <tpl fld="3" item="5"/>
        </tpls>
      </n>
      <n v="2.337917485265226E-2" in="2">
        <tpls c="5">
          <tpl fld="0" item="0"/>
          <tpl fld="6" item="1"/>
          <tpl fld="1" item="2"/>
          <tpl hier="218" item="1"/>
          <tpl fld="3" item="1"/>
        </tpls>
      </n>
      <n v="7.4390243902439021E-2" in="2">
        <tpls c="5">
          <tpl fld="8" item="0"/>
          <tpl fld="0" item="0"/>
          <tpl fld="1" item="2"/>
          <tpl hier="218" item="1"/>
          <tpl fld="3" item="2"/>
        </tpls>
      </n>
      <n v="1.0876730388925511E-2" in="2">
        <tpls c="5">
          <tpl fld="0" item="0"/>
          <tpl fld="2" item="3"/>
          <tpl fld="1" item="2"/>
          <tpl hier="218" item="1"/>
          <tpl fld="3" item="3"/>
        </tpls>
      </n>
      <n v="2.1124598488043864E-2" in="2">
        <tpls c="5">
          <tpl fld="0" item="0"/>
          <tpl fld="2" item="5"/>
          <tpl fld="1" item="2"/>
          <tpl hier="218" item="1"/>
          <tpl fld="3" item="5"/>
        </tpls>
      </n>
      <n v="0.13653846153846153" in="2">
        <tpls c="5">
          <tpl fld="0" item="0"/>
          <tpl fld="2" item="1"/>
          <tpl fld="1" item="2"/>
          <tpl hier="218" item="1"/>
          <tpl fld="3" item="0"/>
        </tpls>
      </n>
      <n v="2.86043281043281E-2" in="2">
        <tpls c="5">
          <tpl fld="0" item="0"/>
          <tpl fld="1" item="2"/>
          <tpl hier="195" item="4294967295"/>
          <tpl hier="218" item="1"/>
          <tpl fld="3" item="5"/>
        </tpls>
      </n>
      <n v="342.6037837837838" in="1">
        <tpls c="4">
          <tpl fld="0" item="0"/>
          <tpl fld="1" item="1"/>
          <tpl hier="218" item="1"/>
          <tpl fld="3" item="1"/>
        </tpls>
      </n>
      <n v="9.4652684358566691E-2" in="2">
        <tpls c="5">
          <tpl fld="0" item="0"/>
          <tpl fld="6" item="4"/>
          <tpl fld="1" item="2"/>
          <tpl hier="218" item="1"/>
          <tpl fld="3" item="6"/>
        </tpls>
      </n>
      <n v="3.4100139881101062E-2" in="2">
        <tpls c="5">
          <tpl fld="0" item="0"/>
          <tpl fld="2" item="4"/>
          <tpl fld="1" item="2"/>
          <tpl hier="218" item="1"/>
          <tpl fld="3" item="7"/>
        </tpls>
      </n>
      <n v="2.7777777777777776E-2" in="2">
        <tpls c="5">
          <tpl fld="0" item="0"/>
          <tpl fld="2" item="4"/>
          <tpl fld="1" item="2"/>
          <tpl hier="218" item="1"/>
          <tpl fld="3" item="3"/>
        </tpls>
      </n>
      <n v="0.10078340766213532" in="2">
        <tpls c="5">
          <tpl fld="8" item="1"/>
          <tpl fld="0" item="0"/>
          <tpl fld="1" item="2"/>
          <tpl hier="218" item="1"/>
          <tpl fld="3" item="5"/>
        </tpls>
      </n>
      <m in="2">
        <tpls c="5">
          <tpl fld="8" item="4"/>
          <tpl fld="0" item="0"/>
          <tpl fld="1" item="2"/>
          <tpl hier="218" item="1"/>
          <tpl fld="3" item="6"/>
        </tpls>
      </m>
      <n v="0.15388513513513513" in="2">
        <tpls c="5">
          <tpl fld="8" item="3"/>
          <tpl fld="0" item="0"/>
          <tpl fld="1" item="2"/>
          <tpl hier="218" item="1"/>
          <tpl fld="3" item="4"/>
        </tpls>
      </n>
      <n v="28.114189189189187" in="1">
        <tpls c="5">
          <tpl fld="0" item="0"/>
          <tpl fld="10" item="0"/>
          <tpl fld="1" item="1"/>
          <tpl hier="218" item="1"/>
          <tpl fld="3" item="2"/>
        </tpls>
      </n>
      <n v="734" in="0">
        <tpls c="5">
          <tpl fld="0" item="0"/>
          <tpl fld="10" item="0"/>
          <tpl fld="1" item="0"/>
          <tpl hier="218" item="1"/>
          <tpl fld="3" item="5"/>
        </tpls>
      </n>
      <n v="0.30903825903825904" in="2">
        <tpls c="5">
          <tpl fld="0" item="0"/>
          <tpl fld="10" item="0"/>
          <tpl fld="1" item="2"/>
          <tpl hier="218" item="1"/>
          <tpl fld="3" item="1"/>
        </tpls>
      </n>
      <n v="1.4048711502199874E-2" in="2">
        <tpls c="5">
          <tpl fld="0" item="0"/>
          <tpl fld="6" item="2"/>
          <tpl fld="1" item="2"/>
          <tpl hier="218" item="1"/>
          <tpl fld="3" item="4"/>
        </tpls>
      </n>
      <n v="8.9947089947089946E-3" in="2">
        <tpls c="5">
          <tpl fld="0" item="0"/>
          <tpl fld="6" item="1"/>
          <tpl fld="1" item="2"/>
          <tpl hier="218" item="1"/>
          <tpl fld="3" item="3"/>
        </tpls>
      </n>
      <m in="2">
        <tpls c="5">
          <tpl fld="8" item="4"/>
          <tpl fld="0" item="0"/>
          <tpl fld="1" item="2"/>
          <tpl hier="218" item="1"/>
          <tpl fld="3" item="7"/>
        </tpls>
      </m>
      <n v="2.0922060654276518E-2" in="2">
        <tpls c="5">
          <tpl fld="8" item="4"/>
          <tpl fld="0" item="0"/>
          <tpl fld="1" item="2"/>
          <tpl hier="218" item="1"/>
          <tpl fld="4" item="0"/>
        </tpls>
      </n>
      <n v="5652" in="0">
        <tpls c="4">
          <tpl fld="0" item="0"/>
          <tpl fld="1" item="0"/>
          <tpl hier="218" item="1"/>
          <tpl fld="3" item="7"/>
        </tpls>
      </n>
      <n v="195.51182432432432" in="1">
        <tpls c="4">
          <tpl fld="0" item="0"/>
          <tpl fld="1" item="1"/>
          <tpl hier="218" item="1"/>
          <tpl fld="3" item="3"/>
        </tpls>
      </n>
      <n v="25.970135135135134" in="1">
        <tpls c="5">
          <tpl fld="0" item="0"/>
          <tpl fld="1" item="1"/>
          <tpl hier="218" item="1"/>
          <tpl fld="3" item="4"/>
          <tpl fld="5" item="3"/>
        </tpls>
      </n>
      <n v="1741" in="0">
        <tpls c="6">
          <tpl fld="0" item="0"/>
          <tpl fld="1" item="0"/>
          <tpl fld="9" item="0"/>
          <tpl hier="218" item="1"/>
          <tpl fld="3" item="7"/>
          <tpl fld="7" item="1"/>
        </tpls>
      </n>
      <n v="55.593243243243236" in="1">
        <tpls c="6">
          <tpl fld="0" item="0"/>
          <tpl fld="1" item="1"/>
          <tpl fld="9" item="1"/>
          <tpl hier="218" item="1"/>
          <tpl fld="3" item="5"/>
          <tpl fld="5" item="4"/>
        </tpls>
      </n>
      <n v="6.2540540540540546" in="1">
        <tpls c="5">
          <tpl fld="0" item="0"/>
          <tpl fld="1" item="1"/>
          <tpl hier="218" item="1"/>
          <tpl fld="3" item="5"/>
          <tpl fld="5" item="2"/>
        </tpls>
      </n>
      <n v="948" in="0">
        <tpls c="6">
          <tpl fld="0" item="0"/>
          <tpl fld="1" item="0"/>
          <tpl fld="9" item="0"/>
          <tpl hier="218" item="1"/>
          <tpl fld="3" item="1"/>
          <tpl fld="5" item="1"/>
        </tpls>
      </n>
      <n v="3.9000000000000004" in="1">
        <tpls c="6">
          <tpl fld="0" item="0"/>
          <tpl fld="1" item="1"/>
          <tpl fld="9" item="1"/>
          <tpl hier="218" item="1"/>
          <tpl fld="3" item="1"/>
          <tpl fld="5" item="8"/>
        </tpls>
      </n>
      <n v="7" in="1">
        <tpls c="6">
          <tpl fld="0" item="0"/>
          <tpl fld="1" item="1"/>
          <tpl fld="9" item="1"/>
          <tpl hier="218" item="1"/>
          <tpl fld="3" item="3"/>
          <tpl fld="5" item="7"/>
        </tpls>
      </n>
      <n v="6.8648648648648649" in="1">
        <tpls c="5">
          <tpl fld="0" item="0"/>
          <tpl fld="1" item="1"/>
          <tpl hier="218" item="1"/>
          <tpl fld="3" item="3"/>
          <tpl fld="5" item="0"/>
        </tpls>
      </n>
      <n v="62.99175675675675" in="1">
        <tpls c="5">
          <tpl fld="0" item="0"/>
          <tpl fld="1" item="1"/>
          <tpl hier="218" item="1"/>
          <tpl fld="3" item="3"/>
          <tpl fld="5" item="3"/>
        </tpls>
      </n>
      <n v="4.7" in="1">
        <tpls c="5">
          <tpl fld="0" item="0"/>
          <tpl fld="1" item="1"/>
          <tpl hier="218" item="1"/>
          <tpl fld="3" item="4"/>
          <tpl fld="5" item="1"/>
        </tpls>
      </n>
      <n v="16.211148648648649" in="1">
        <tpls c="6">
          <tpl fld="0" item="0"/>
          <tpl fld="1" item="1"/>
          <tpl fld="9" item="0"/>
          <tpl hier="218" item="1"/>
          <tpl fld="3" item="4"/>
          <tpl fld="5" item="5"/>
        </tpls>
      </n>
      <n v="12568" in="0">
        <tpls c="5">
          <tpl fld="0" item="0"/>
          <tpl fld="1" item="0"/>
          <tpl fld="9" item="1"/>
          <tpl hier="218" item="1"/>
          <tpl fld="4" item="0"/>
        </tpls>
      </n>
      <n v="10.903378378378379" in="1">
        <tpls c="5">
          <tpl fld="0" item="0"/>
          <tpl fld="1" item="1"/>
          <tpl hier="218" item="1"/>
          <tpl fld="3" item="7"/>
          <tpl fld="7" item="0"/>
        </tpls>
      </n>
      <n v="487" in="0">
        <tpls c="5">
          <tpl fld="0" item="0"/>
          <tpl fld="1" item="0"/>
          <tpl hier="218" item="1"/>
          <tpl fld="3" item="7"/>
          <tpl fld="7" item="3"/>
        </tpls>
      </n>
      <n v="432" in="0">
        <tpls c="6">
          <tpl fld="0" item="0"/>
          <tpl fld="1" item="0"/>
          <tpl fld="9" item="0"/>
          <tpl hier="218" item="1"/>
          <tpl fld="3" item="7"/>
          <tpl fld="7" item="3"/>
        </tpls>
      </n>
      <n v="24.390405405405403" in="1">
        <tpls c="5">
          <tpl fld="0" item="0"/>
          <tpl fld="1" item="1"/>
          <tpl hier="218" item="1"/>
          <tpl fld="3" item="5"/>
          <tpl fld="5" item="7"/>
        </tpls>
      </n>
      <n v="4640" in="0">
        <tpls c="5">
          <tpl fld="0" item="0"/>
          <tpl fld="1" item="0"/>
          <tpl hier="218" item="1"/>
          <tpl fld="3" item="5"/>
          <tpl fld="5" item="5"/>
        </tpls>
      </n>
      <n v="3251" in="0">
        <tpls c="6">
          <tpl fld="0" item="0"/>
          <tpl fld="1" item="0"/>
          <tpl fld="9" item="0"/>
          <tpl hier="218" item="1"/>
          <tpl fld="3" item="5"/>
          <tpl fld="5" item="5"/>
        </tpls>
      </n>
      <n v="18.065540540540539" in="1">
        <tpls c="6">
          <tpl fld="0" item="0"/>
          <tpl fld="1" item="1"/>
          <tpl fld="9" item="1"/>
          <tpl hier="218" item="1"/>
          <tpl fld="3" item="5"/>
          <tpl fld="5" item="3"/>
        </tpls>
      </n>
      <n v="711" in="0">
        <tpls c="5">
          <tpl fld="0" item="0"/>
          <tpl fld="1" item="0"/>
          <tpl hier="218" item="1"/>
          <tpl fld="3" item="5"/>
          <tpl fld="5" item="6"/>
        </tpls>
      </n>
      <n v="581" in="0">
        <tpls c="6">
          <tpl fld="0" item="0"/>
          <tpl fld="1" item="0"/>
          <tpl fld="9" item="0"/>
          <tpl hier="218" item="1"/>
          <tpl fld="3" item="5"/>
          <tpl fld="5" item="6"/>
        </tpls>
      </n>
      <n v="11.9" in="1">
        <tpls c="5">
          <tpl fld="0" item="0"/>
          <tpl fld="1" item="1"/>
          <tpl hier="218" item="1"/>
          <tpl fld="3" item="1"/>
          <tpl fld="5" item="4"/>
        </tpls>
      </n>
      <n v="149" in="0">
        <tpls c="5">
          <tpl fld="0" item="0"/>
          <tpl fld="1" item="0"/>
          <tpl hier="218" item="1"/>
          <tpl fld="3" item="1"/>
          <tpl fld="5" item="2"/>
        </tpls>
      </n>
      <n v="119" in="0">
        <tpls c="6">
          <tpl fld="0" item="0"/>
          <tpl fld="1" item="0"/>
          <tpl fld="9" item="0"/>
          <tpl hier="218" item="1"/>
          <tpl fld="3" item="1"/>
          <tpl fld="5" item="2"/>
        </tpls>
      </n>
      <n v="5.2" in="1">
        <tpls c="6">
          <tpl fld="0" item="0"/>
          <tpl fld="1" item="1"/>
          <tpl fld="9" item="1"/>
          <tpl hier="218" item="1"/>
          <tpl fld="3" item="1"/>
          <tpl fld="5" item="6"/>
        </tpls>
      </n>
      <n v="2997" in="0">
        <tpls c="5">
          <tpl fld="0" item="0"/>
          <tpl fld="1" item="0"/>
          <tpl hier="218" item="1"/>
          <tpl fld="3" item="3"/>
          <tpl fld="5" item="5"/>
        </tpls>
      </n>
      <n v="2465" in="0">
        <tpls c="6">
          <tpl fld="0" item="0"/>
          <tpl fld="1" item="0"/>
          <tpl fld="9" item="0"/>
          <tpl hier="218" item="1"/>
          <tpl fld="3" item="3"/>
          <tpl fld="5" item="5"/>
        </tpls>
      </n>
      <n v="4.6206081081081081" in="1">
        <tpls c="6">
          <tpl fld="0" item="0"/>
          <tpl fld="1" item="1"/>
          <tpl fld="9" item="1"/>
          <tpl hier="218" item="1"/>
          <tpl fld="3" item="3"/>
          <tpl fld="5" item="8"/>
        </tpls>
      </n>
      <n v="2" in="0">
        <tpls c="5">
          <tpl fld="0" item="0"/>
          <tpl fld="1" item="0"/>
          <tpl hier="218" item="1"/>
          <tpl fld="3" item="4"/>
          <tpl fld="5" item="4"/>
        </tpls>
      </n>
      <n v="1" in="0">
        <tpls c="6">
          <tpl fld="0" item="0"/>
          <tpl fld="1" item="0"/>
          <tpl fld="9" item="0"/>
          <tpl hier="218" item="1"/>
          <tpl fld="3" item="4"/>
          <tpl fld="5" item="4"/>
        </tpls>
      </n>
      <m in="1">
        <tpls c="6">
          <tpl fld="0" item="0"/>
          <tpl fld="1" item="1"/>
          <tpl fld="9" item="1"/>
          <tpl hier="218" item="1"/>
          <tpl fld="3" item="4"/>
          <tpl fld="5" item="2"/>
        </tpls>
      </m>
      <n v="106" in="0">
        <tpls c="5">
          <tpl fld="0" item="0"/>
          <tpl fld="1" item="0"/>
          <tpl hier="218" item="1"/>
          <tpl fld="3" item="4"/>
          <tpl fld="5" item="6"/>
        </tpls>
      </n>
      <n v="89" in="0">
        <tpls c="6">
          <tpl fld="0" item="0"/>
          <tpl fld="1" item="0"/>
          <tpl fld="9" item="0"/>
          <tpl hier="218" item="1"/>
          <tpl fld="3" item="4"/>
          <tpl fld="5" item="6"/>
        </tpls>
      </n>
      <n v="0.85" in="1">
        <tpls c="6">
          <tpl fld="0" item="0"/>
          <tpl fld="1" item="1"/>
          <tpl fld="9" item="1"/>
          <tpl hier="218" item="1"/>
          <tpl fld="3" item="4"/>
          <tpl fld="5" item="8"/>
        </tpls>
      </n>
      <n v="207" in="0">
        <tpls c="5">
          <tpl fld="0" item="0"/>
          <tpl fld="1" item="0"/>
          <tpl fld="9" item="1"/>
          <tpl hier="218" item="1"/>
          <tpl fld="3" item="6"/>
        </tpls>
      </n>
      <n v="38.709324324324328" in="1">
        <tpls c="5">
          <tpl fld="8" item="3"/>
          <tpl fld="0" item="0"/>
          <tpl fld="1" item="1"/>
          <tpl hier="218" item="1"/>
          <tpl fld="3" item="2"/>
        </tpls>
      </n>
      <n v="63" in="0">
        <tpls c="5">
          <tpl fld="8" item="1"/>
          <tpl fld="0" item="0"/>
          <tpl fld="1" item="0"/>
          <tpl hier="218" item="1"/>
          <tpl fld="3" item="0"/>
        </tpls>
      </n>
      <n v="247.69256756756761" in="1">
        <tpls c="5">
          <tpl fld="8" item="0"/>
          <tpl fld="0" item="0"/>
          <tpl fld="1" item="1"/>
          <tpl hier="218" item="1"/>
          <tpl fld="4" item="0"/>
        </tpls>
      </n>
      <n v="562.73445945945957" in="1">
        <tpls c="5">
          <tpl fld="8" item="1"/>
          <tpl fld="0" item="0"/>
          <tpl fld="1" item="1"/>
          <tpl hier="218" item="1"/>
          <tpl fld="4" item="0"/>
        </tpls>
      </n>
      <n v="102" in="0">
        <tpls c="6">
          <tpl fld="8" item="2"/>
          <tpl fld="0" item="0"/>
          <tpl fld="1" item="0"/>
          <tpl hier="218" item="1"/>
          <tpl fld="3" item="7"/>
          <tpl fld="7" item="2"/>
        </tpls>
      </n>
      <m in="1">
        <tpls c="6">
          <tpl fld="8" item="4"/>
          <tpl fld="0" item="0"/>
          <tpl fld="1" item="1"/>
          <tpl hier="218" item="1"/>
          <tpl fld="3" item="7"/>
          <tpl fld="7" item="2"/>
        </tpls>
      </m>
      <n v="43" in="0">
        <tpls c="6">
          <tpl fld="8" item="2"/>
          <tpl fld="0" item="0"/>
          <tpl fld="1" item="0"/>
          <tpl hier="218" item="1"/>
          <tpl fld="3" item="5"/>
          <tpl fld="5" item="4"/>
        </tpls>
      </n>
      <m in="1">
        <tpls c="6">
          <tpl fld="8" item="4"/>
          <tpl fld="0" item="0"/>
          <tpl fld="1" item="1"/>
          <tpl hier="218" item="1"/>
          <tpl fld="3" item="5"/>
          <tpl fld="5" item="4"/>
        </tpls>
      </m>
      <n v="1361" in="0">
        <tpls c="6">
          <tpl fld="8" item="2"/>
          <tpl fld="0" item="0"/>
          <tpl fld="1" item="0"/>
          <tpl hier="218" item="1"/>
          <tpl fld="3" item="5"/>
          <tpl fld="5" item="5"/>
        </tpls>
      </n>
      <n v="4.8310810810810807" in="1">
        <tpls c="6">
          <tpl fld="8" item="4"/>
          <tpl fld="0" item="0"/>
          <tpl fld="1" item="1"/>
          <tpl hier="218" item="1"/>
          <tpl fld="3" item="5"/>
          <tpl fld="5" item="5"/>
        </tpls>
      </n>
      <n v="197" in="0">
        <tpls c="6">
          <tpl fld="8" item="2"/>
          <tpl fld="0" item="0"/>
          <tpl fld="1" item="0"/>
          <tpl hier="218" item="1"/>
          <tpl fld="3" item="1"/>
          <tpl fld="5" item="1"/>
        </tpls>
      </n>
      <m in="1">
        <tpls c="6">
          <tpl fld="8" item="4"/>
          <tpl fld="0" item="0"/>
          <tpl fld="1" item="1"/>
          <tpl hier="218" item="1"/>
          <tpl fld="3" item="1"/>
          <tpl fld="5" item="1"/>
        </tpls>
      </m>
      <n v="19" in="0">
        <tpls c="6">
          <tpl fld="8" item="2"/>
          <tpl fld="0" item="0"/>
          <tpl fld="1" item="0"/>
          <tpl hier="218" item="1"/>
          <tpl fld="3" item="1"/>
          <tpl fld="5" item="2"/>
        </tpls>
      </n>
      <m in="1">
        <tpls c="6">
          <tpl fld="8" item="4"/>
          <tpl fld="0" item="0"/>
          <tpl fld="1" item="1"/>
          <tpl hier="218" item="1"/>
          <tpl fld="3" item="1"/>
          <tpl fld="5" item="2"/>
        </tpls>
      </m>
      <n v="918" in="0">
        <tpls c="6">
          <tpl fld="8" item="2"/>
          <tpl fld="0" item="0"/>
          <tpl fld="1" item="0"/>
          <tpl hier="218" item="1"/>
          <tpl fld="3" item="1"/>
          <tpl fld="5" item="8"/>
        </tpls>
      </n>
      <m in="1">
        <tpls c="6">
          <tpl fld="8" item="4"/>
          <tpl fld="0" item="0"/>
          <tpl fld="1" item="1"/>
          <tpl hier="218" item="1"/>
          <tpl fld="3" item="1"/>
          <tpl fld="5" item="8"/>
        </tpls>
      </m>
      <n v="345" in="0">
        <tpls c="6">
          <tpl fld="8" item="2"/>
          <tpl fld="0" item="0"/>
          <tpl fld="1" item="0"/>
          <tpl hier="218" item="1"/>
          <tpl fld="3" item="3"/>
          <tpl fld="5" item="0"/>
        </tpls>
      </n>
      <m in="1">
        <tpls c="6">
          <tpl fld="8" item="4"/>
          <tpl fld="0" item="0"/>
          <tpl fld="1" item="1"/>
          <tpl hier="218" item="1"/>
          <tpl fld="3" item="3"/>
          <tpl fld="5" item="0"/>
        </tpls>
      </m>
      <n v="605" in="0">
        <tpls c="6">
          <tpl fld="8" item="2"/>
          <tpl fld="0" item="0"/>
          <tpl fld="1" item="0"/>
          <tpl hier="218" item="1"/>
          <tpl fld="3" item="3"/>
          <tpl fld="5" item="6"/>
        </tpls>
      </n>
      <n v="3" in="1">
        <tpls c="6">
          <tpl fld="8" item="4"/>
          <tpl fld="0" item="0"/>
          <tpl fld="1" item="1"/>
          <tpl hier="218" item="1"/>
          <tpl fld="3" item="3"/>
          <tpl fld="5" item="6"/>
        </tpls>
      </n>
      <n v="10" in="0">
        <tpls c="6">
          <tpl fld="8" item="2"/>
          <tpl fld="0" item="0"/>
          <tpl fld="1" item="0"/>
          <tpl hier="218" item="1"/>
          <tpl fld="3" item="4"/>
          <tpl fld="5" item="7"/>
        </tpls>
      </n>
      <n v="0.46452702702702703" in="1">
        <tpls c="6">
          <tpl fld="8" item="4"/>
          <tpl fld="0" item="0"/>
          <tpl fld="1" item="1"/>
          <tpl hier="218" item="1"/>
          <tpl fld="3" item="4"/>
          <tpl fld="5" item="7"/>
        </tpls>
      </n>
      <n v="498" in="0">
        <tpls c="6">
          <tpl fld="8" item="2"/>
          <tpl fld="0" item="0"/>
          <tpl fld="1" item="0"/>
          <tpl hier="218" item="1"/>
          <tpl fld="3" item="4"/>
          <tpl fld="5" item="3"/>
        </tpls>
      </n>
      <n v="14908" in="0">
        <tpls c="5">
          <tpl fld="8" item="0"/>
          <tpl fld="0" item="0"/>
          <tpl fld="1" item="0"/>
          <tpl hier="218" item="1"/>
          <tpl fld="4" item="0"/>
        </tpls>
      </n>
      <n v="1271" in="0">
        <tpls c="6">
          <tpl fld="8" item="2"/>
          <tpl fld="0" item="0"/>
          <tpl fld="1" item="0"/>
          <tpl hier="218" item="1"/>
          <tpl fld="3" item="3"/>
          <tpl fld="5" item="8"/>
        </tpls>
      </n>
      <n v="11.480067567567568" in="1">
        <tpls c="6">
          <tpl fld="8" item="4"/>
          <tpl fld="0" item="0"/>
          <tpl fld="1" item="1"/>
          <tpl hier="218" item="1"/>
          <tpl fld="3" item="3"/>
          <tpl fld="5" item="8"/>
        </tpls>
      </n>
      <n v="40.21013513513514" in="1">
        <tpls c="5">
          <tpl fld="8" item="1"/>
          <tpl fld="0" item="0"/>
          <tpl fld="1" item="1"/>
          <tpl hier="218" item="1"/>
          <tpl fld="3" item="2"/>
        </tpls>
      </n>
      <n v="5" in="0">
        <tpls c="6">
          <tpl fld="8" item="2"/>
          <tpl fld="0" item="0"/>
          <tpl fld="1" item="0"/>
          <tpl hier="218" item="1"/>
          <tpl fld="3" item="7"/>
          <tpl fld="7" item="0"/>
        </tpls>
      </n>
      <m in="1">
        <tpls c="6">
          <tpl fld="8" item="4"/>
          <tpl fld="0" item="0"/>
          <tpl fld="1" item="1"/>
          <tpl hier="218" item="1"/>
          <tpl fld="3" item="7"/>
          <tpl fld="7" item="0"/>
        </tpls>
      </m>
      <n v="79.756081081081064" in="1">
        <tpls c="6">
          <tpl fld="8" item="3"/>
          <tpl fld="0" item="0"/>
          <tpl fld="1" item="1"/>
          <tpl hier="218" item="1"/>
          <tpl fld="3" item="5"/>
          <tpl fld="5" item="1"/>
        </tpls>
      </n>
      <n v="203.28756756756761" in="1">
        <tpls c="6">
          <tpl fld="8" item="1"/>
          <tpl fld="0" item="0"/>
          <tpl fld="1" item="1"/>
          <tpl hier="218" item="1"/>
          <tpl fld="3" item="5"/>
          <tpl fld="5" item="1"/>
        </tpls>
      </n>
      <n v="1181" in="0">
        <tpls c="6">
          <tpl fld="8" item="0"/>
          <tpl fld="0" item="0"/>
          <tpl fld="1" item="0"/>
          <tpl hier="218" item="1"/>
          <tpl fld="3" item="5"/>
          <tpl fld="5" item="1"/>
        </tpls>
      </n>
      <n v="116" in="0">
        <tpls c="6">
          <tpl fld="8" item="2"/>
          <tpl fld="0" item="0"/>
          <tpl fld="1" item="0"/>
          <tpl hier="218" item="1"/>
          <tpl fld="3" item="5"/>
          <tpl fld="5" item="2"/>
        </tpls>
      </n>
      <m in="1">
        <tpls c="6">
          <tpl fld="8" item="4"/>
          <tpl fld="0" item="0"/>
          <tpl fld="1" item="1"/>
          <tpl hier="218" item="1"/>
          <tpl fld="3" item="5"/>
          <tpl fld="5" item="2"/>
        </tpls>
      </m>
      <n v="1" in="1">
        <tpls c="6">
          <tpl fld="8" item="3"/>
          <tpl fld="0" item="0"/>
          <tpl fld="1" item="1"/>
          <tpl hier="218" item="1"/>
          <tpl fld="3" item="5"/>
          <tpl fld="5" item="8"/>
        </tpls>
      </n>
      <n v="5.7311486486486487" in="1">
        <tpls c="6">
          <tpl fld="8" item="1"/>
          <tpl fld="0" item="0"/>
          <tpl fld="1" item="1"/>
          <tpl hier="218" item="1"/>
          <tpl fld="3" item="5"/>
          <tpl fld="5" item="8"/>
        </tpls>
      </n>
      <n v="829" in="0">
        <tpls c="6">
          <tpl fld="8" item="0"/>
          <tpl fld="0" item="0"/>
          <tpl fld="1" item="0"/>
          <tpl hier="218" item="1"/>
          <tpl fld="3" item="5"/>
          <tpl fld="5" item="8"/>
        </tpls>
      </n>
      <n v="323" in="0">
        <tpls c="6">
          <tpl fld="8" item="2"/>
          <tpl fld="0" item="0"/>
          <tpl fld="1" item="0"/>
          <tpl hier="218" item="1"/>
          <tpl fld="3" item="1"/>
          <tpl fld="5" item="0"/>
        </tpls>
      </n>
      <m in="1">
        <tpls c="6">
          <tpl fld="8" item="4"/>
          <tpl fld="0" item="0"/>
          <tpl fld="1" item="1"/>
          <tpl hier="218" item="1"/>
          <tpl fld="3" item="1"/>
          <tpl fld="5" item="0"/>
        </tpls>
      </m>
      <n v="5.9" in="1">
        <tpls c="6">
          <tpl fld="8" item="3"/>
          <tpl fld="0" item="0"/>
          <tpl fld="1" item="1"/>
          <tpl hier="218" item="1"/>
          <tpl fld="3" item="1"/>
          <tpl fld="5" item="6"/>
        </tpls>
      </n>
      <n v="4.45" in="1">
        <tpls c="6">
          <tpl fld="8" item="1"/>
          <tpl fld="0" item="0"/>
          <tpl fld="1" item="1"/>
          <tpl hier="218" item="1"/>
          <tpl fld="3" item="1"/>
          <tpl fld="5" item="6"/>
        </tpls>
      </n>
      <n v="34" in="0">
        <tpls c="6">
          <tpl fld="8" item="0"/>
          <tpl fld="0" item="0"/>
          <tpl fld="1" item="0"/>
          <tpl hier="218" item="1"/>
          <tpl fld="3" item="1"/>
          <tpl fld="5" item="6"/>
        </tpls>
      </n>
      <n v="449" in="0">
        <tpls c="6">
          <tpl fld="8" item="2"/>
          <tpl fld="0" item="0"/>
          <tpl fld="1" item="0"/>
          <tpl hier="218" item="1"/>
          <tpl fld="3" item="3"/>
          <tpl fld="5" item="7"/>
        </tpls>
      </n>
      <n v="1" in="1">
        <tpls c="6">
          <tpl fld="8" item="4"/>
          <tpl fld="0" item="0"/>
          <tpl fld="1" item="1"/>
          <tpl hier="218" item="1"/>
          <tpl fld="3" item="3"/>
          <tpl fld="5" item="7"/>
        </tpls>
      </n>
      <n v="6" in="0">
        <tpls c="6">
          <tpl fld="8" item="1"/>
          <tpl fld="0" item="0"/>
          <tpl fld="1" item="0"/>
          <tpl hier="218" item="1"/>
          <tpl fld="3" item="3"/>
          <tpl fld="5" item="3"/>
        </tpls>
      </n>
      <n v="9.9270270270270267" in="1">
        <tpls c="6">
          <tpl fld="8" item="2"/>
          <tpl fld="0" item="0"/>
          <tpl fld="1" item="1"/>
          <tpl hier="218" item="1"/>
          <tpl fld="3" item="3"/>
          <tpl fld="5" item="3"/>
        </tpls>
      </n>
      <n v="1" in="1">
        <tpls c="6">
          <tpl fld="8" item="3"/>
          <tpl fld="0" item="0"/>
          <tpl fld="1" item="1"/>
          <tpl hier="218" item="1"/>
          <tpl fld="3" item="4"/>
          <tpl fld="5" item="4"/>
        </tpls>
      </n>
      <n v="1" in="1">
        <tpls c="6">
          <tpl fld="0" item="0"/>
          <tpl fld="6" item="3"/>
          <tpl fld="1" item="1"/>
          <tpl hier="218" item="1"/>
          <tpl fld="3" item="1"/>
          <tpl fld="5" item="8"/>
        </tpls>
      </n>
      <n v="53.429121621621626" in="1">
        <tpls c="6">
          <tpl fld="0" item="0"/>
          <tpl fld="2" item="2"/>
          <tpl fld="1" item="1"/>
          <tpl hier="218" item="1"/>
          <tpl fld="3" item="3"/>
          <tpl fld="5" item="8"/>
        </tpls>
      </n>
      <n v="23.035135135135135" in="1">
        <tpls c="5">
          <tpl fld="0" item="0"/>
          <tpl fld="1" item="1"/>
          <tpl hier="218" item="1"/>
          <tpl fld="3" item="1"/>
          <tpl fld="5" item="7"/>
        </tpls>
      </n>
      <n v="633" in="0">
        <tpls c="6">
          <tpl fld="0" item="0"/>
          <tpl fld="1" item="0"/>
          <tpl fld="9" item="1"/>
          <tpl hier="218" item="1"/>
          <tpl fld="3" item="5"/>
          <tpl fld="5" item="4"/>
        </tpls>
      </n>
      <n v="2.972027972027972E-2" in="2">
        <tpls c="5">
          <tpl fld="0" item="0"/>
          <tpl fld="2" item="3"/>
          <tpl fld="1" item="2"/>
          <tpl hier="218" item="1"/>
          <tpl fld="3" item="6"/>
        </tpls>
      </n>
      <n v="6.3026704637042616E-2" in="2">
        <tpls c="4">
          <tpl fld="0" item="0"/>
          <tpl fld="1" item="2"/>
          <tpl hier="218" item="1"/>
          <tpl fld="3" item="2"/>
        </tpls>
      </n>
      <n v="1.6149045782710151E-2" in="2">
        <tpls c="5">
          <tpl fld="8" item="0"/>
          <tpl fld="0" item="0"/>
          <tpl fld="1" item="2"/>
          <tpl hier="218" item="1"/>
          <tpl fld="3" item="5"/>
        </tpls>
      </n>
      <n v="0.34151796761155861" in="2">
        <tpls c="5">
          <tpl fld="0" item="0"/>
          <tpl fld="10" item="0"/>
          <tpl fld="1" item="2"/>
          <tpl hier="218" item="1"/>
          <tpl fld="4" item="0"/>
        </tpls>
      </n>
      <n v="14465" in="0">
        <tpls c="4">
          <tpl fld="0" item="0"/>
          <tpl fld="1" item="0"/>
          <tpl hier="218" item="1"/>
          <tpl fld="3" item="3"/>
        </tpls>
      </n>
      <n v="446" in="0">
        <tpls c="6">
          <tpl fld="0" item="0"/>
          <tpl fld="1" item="0"/>
          <tpl fld="9" item="0"/>
          <tpl hier="218" item="1"/>
          <tpl fld="3" item="7"/>
          <tpl fld="7" item="4"/>
        </tpls>
      </n>
      <n v="2106" in="0">
        <tpls c="6">
          <tpl fld="0" item="0"/>
          <tpl fld="1" item="0"/>
          <tpl fld="9" item="0"/>
          <tpl hier="218" item="1"/>
          <tpl fld="3" item="1"/>
          <tpl fld="5" item="8"/>
        </tpls>
      </n>
      <n v="6.4" in="1">
        <tpls c="6">
          <tpl fld="0" item="0"/>
          <tpl fld="1" item="1"/>
          <tpl fld="9" item="1"/>
          <tpl hier="218" item="1"/>
          <tpl fld="3" item="4"/>
          <tpl fld="5" item="5"/>
        </tpls>
      </n>
      <n v="55" in="0">
        <tpls c="6">
          <tpl fld="0" item="0"/>
          <tpl fld="1" item="0"/>
          <tpl fld="9" item="1"/>
          <tpl hier="218" item="1"/>
          <tpl fld="3" item="7"/>
          <tpl fld="7" item="3"/>
        </tpls>
      </n>
      <n v="58.444256756756758" in="1">
        <tpls c="6">
          <tpl fld="0" item="0"/>
          <tpl fld="1" item="1"/>
          <tpl fld="9" item="0"/>
          <tpl hier="218" item="1"/>
          <tpl fld="3" item="5"/>
          <tpl fld="5" item="5"/>
        </tpls>
      </n>
      <n v="6.5" in="1">
        <tpls c="6">
          <tpl fld="0" item="0"/>
          <tpl fld="1" item="1"/>
          <tpl fld="9" item="1"/>
          <tpl hier="218" item="1"/>
          <tpl fld="3" item="1"/>
          <tpl fld="5" item="4"/>
        </tpls>
      </n>
      <n v="532" in="0">
        <tpls c="6">
          <tpl fld="0" item="0"/>
          <tpl fld="1" item="0"/>
          <tpl fld="9" item="1"/>
          <tpl hier="218" item="1"/>
          <tpl fld="3" item="3"/>
          <tpl fld="5" item="5"/>
        </tpls>
      </n>
      <m in="1">
        <tpls c="6">
          <tpl fld="0" item="0"/>
          <tpl fld="1" item="1"/>
          <tpl fld="9" item="0"/>
          <tpl hier="218" item="1"/>
          <tpl fld="3" item="4"/>
          <tpl fld="5" item="4"/>
        </tpls>
      </m>
      <n v="14.7" in="1">
        <tpls c="5">
          <tpl fld="0" item="0"/>
          <tpl fld="1" item="1"/>
          <tpl hier="218" item="1"/>
          <tpl fld="3" item="4"/>
          <tpl fld="5" item="8"/>
        </tpls>
      </n>
      <n v="318.70337837837843" in="1">
        <tpls c="5">
          <tpl fld="8" item="3"/>
          <tpl fld="0" item="0"/>
          <tpl fld="1" item="1"/>
          <tpl hier="218" item="1"/>
          <tpl fld="4" item="0"/>
        </tpls>
      </n>
      <n v="5.2" in="1">
        <tpls c="6">
          <tpl fld="8" item="2"/>
          <tpl fld="0" item="0"/>
          <tpl fld="1" item="1"/>
          <tpl hier="218" item="1"/>
          <tpl fld="3" item="7"/>
          <tpl fld="7" item="2"/>
        </tpls>
      </n>
      <m in="0">
        <tpls c="6">
          <tpl fld="8" item="4"/>
          <tpl fld="0" item="0"/>
          <tpl fld="1" item="0"/>
          <tpl hier="218" item="1"/>
          <tpl fld="3" item="5"/>
          <tpl fld="5" item="4"/>
        </tpls>
      </m>
      <n v="2" in="0">
        <tpls c="6">
          <tpl fld="8" item="0"/>
          <tpl fld="0" item="0"/>
          <tpl fld="1" item="0"/>
          <tpl hier="218" item="1"/>
          <tpl fld="3" item="5"/>
          <tpl fld="5" item="4"/>
        </tpls>
      </n>
      <n v="8.6108108108108112" in="1">
        <tpls c="6">
          <tpl fld="8" item="2"/>
          <tpl fld="0" item="0"/>
          <tpl fld="1" item="1"/>
          <tpl hier="218" item="1"/>
          <tpl fld="3" item="5"/>
          <tpl fld="5" item="5"/>
        </tpls>
      </n>
      <n v="4" in="0">
        <tpls c="6">
          <tpl fld="8" item="4"/>
          <tpl fld="0" item="0"/>
          <tpl fld="1" item="0"/>
          <tpl hier="218" item="1"/>
          <tpl fld="3" item="1"/>
          <tpl fld="5" item="1"/>
        </tpls>
      </n>
      <n v="32" in="0">
        <tpls c="6">
          <tpl fld="8" item="0"/>
          <tpl fld="0" item="0"/>
          <tpl fld="1" item="0"/>
          <tpl hier="218" item="1"/>
          <tpl fld="3" item="1"/>
          <tpl fld="5" item="1"/>
        </tpls>
      </n>
      <n v="1" in="1">
        <tpls c="6">
          <tpl fld="8" item="2"/>
          <tpl fld="0" item="0"/>
          <tpl fld="1" item="1"/>
          <tpl hier="218" item="1"/>
          <tpl fld="3" item="1"/>
          <tpl fld="5" item="2"/>
        </tpls>
      </n>
      <n v="7" in="0">
        <tpls c="6">
          <tpl fld="8" item="4"/>
          <tpl fld="0" item="0"/>
          <tpl fld="1" item="0"/>
          <tpl hier="218" item="1"/>
          <tpl fld="3" item="1"/>
          <tpl fld="5" item="8"/>
        </tpls>
      </n>
      <n v="108" in="0">
        <tpls c="6">
          <tpl fld="8" item="0"/>
          <tpl fld="0" item="0"/>
          <tpl fld="1" item="0"/>
          <tpl hier="218" item="1"/>
          <tpl fld="3" item="1"/>
          <tpl fld="5" item="8"/>
        </tpls>
      </n>
      <n v="4.25" in="1">
        <tpls c="6">
          <tpl fld="8" item="2"/>
          <tpl fld="0" item="0"/>
          <tpl fld="1" item="1"/>
          <tpl hier="218" item="1"/>
          <tpl fld="3" item="3"/>
          <tpl fld="5" item="0"/>
        </tpls>
      </n>
      <n v="114" in="0">
        <tpls c="6">
          <tpl fld="8" item="4"/>
          <tpl fld="0" item="0"/>
          <tpl fld="1" item="0"/>
          <tpl hier="218" item="1"/>
          <tpl fld="3" item="3"/>
          <tpl fld="5" item="6"/>
        </tpls>
      </n>
      <n v="495" in="0">
        <tpls c="6">
          <tpl fld="8" item="0"/>
          <tpl fld="0" item="0"/>
          <tpl fld="1" item="0"/>
          <tpl hier="218" item="1"/>
          <tpl fld="3" item="3"/>
          <tpl fld="5" item="6"/>
        </tpls>
      </n>
      <n v="0.44999999999999996" in="1">
        <tpls c="6">
          <tpl fld="8" item="2"/>
          <tpl fld="0" item="0"/>
          <tpl fld="1" item="1"/>
          <tpl hier="218" item="1"/>
          <tpl fld="3" item="4"/>
          <tpl fld="5" item="7"/>
        </tpls>
      </n>
      <n v="257" in="0">
        <tpls c="6">
          <tpl fld="8" item="4"/>
          <tpl fld="0" item="0"/>
          <tpl fld="1" item="0"/>
          <tpl hier="218" item="1"/>
          <tpl fld="3" item="4"/>
          <tpl fld="5" item="3"/>
        </tpls>
      </n>
      <n v="41" in="0">
        <tpls c="5">
          <tpl fld="8" item="0"/>
          <tpl fld="0" item="0"/>
          <tpl fld="1" item="0"/>
          <tpl hier="218" item="1"/>
          <tpl fld="3" item="2"/>
        </tpls>
      </n>
      <n v="8.6" in="1">
        <tpls c="6">
          <tpl fld="8" item="2"/>
          <tpl fld="0" item="0"/>
          <tpl fld="1" item="1"/>
          <tpl hier="218" item="1"/>
          <tpl fld="3" item="3"/>
          <tpl fld="5" item="8"/>
        </tpls>
      </n>
      <n v="1" in="1">
        <tpls c="6">
          <tpl fld="8" item="0"/>
          <tpl fld="0" item="0"/>
          <tpl fld="1" item="1"/>
          <tpl hier="218" item="1"/>
          <tpl fld="3" item="7"/>
          <tpl fld="7" item="0"/>
        </tpls>
      </n>
      <n v="2.8" in="1">
        <tpls c="6">
          <tpl fld="8" item="1"/>
          <tpl fld="0" item="0"/>
          <tpl fld="1" item="1"/>
          <tpl hier="218" item="1"/>
          <tpl fld="3" item="7"/>
          <tpl fld="7" item="0"/>
        </tpls>
      </n>
      <n v="21.148310810810809" in="1">
        <tpls c="6">
          <tpl fld="8" item="0"/>
          <tpl fld="0" item="0"/>
          <tpl fld="1" item="1"/>
          <tpl hier="218" item="1"/>
          <tpl fld="3" item="5"/>
          <tpl fld="5" item="1"/>
        </tpls>
      </n>
      <n v="20.533918918918914" in="1">
        <tpls c="6">
          <tpl fld="8" item="2"/>
          <tpl fld="0" item="0"/>
          <tpl fld="1" item="1"/>
          <tpl hier="218" item="1"/>
          <tpl fld="3" item="5"/>
          <tpl fld="5" item="1"/>
        </tpls>
      </n>
      <n v="1" in="1">
        <tpls c="6">
          <tpl fld="8" item="3"/>
          <tpl fld="0" item="0"/>
          <tpl fld="1" item="1"/>
          <tpl hier="218" item="1"/>
          <tpl fld="3" item="5"/>
          <tpl fld="5" item="2"/>
        </tpls>
      </n>
      <m in="1">
        <tpls c="6">
          <tpl fld="8" item="2"/>
          <tpl fld="0" item="0"/>
          <tpl fld="1" item="1"/>
          <tpl hier="218" item="1"/>
          <tpl fld="3" item="5"/>
          <tpl fld="5" item="2"/>
        </tpls>
      </m>
      <n v="158" in="0">
        <tpls c="6">
          <tpl fld="8" item="1"/>
          <tpl fld="0" item="0"/>
          <tpl fld="1" item="0"/>
          <tpl hier="218" item="1"/>
          <tpl fld="3" item="5"/>
          <tpl fld="5" item="8"/>
        </tpls>
      </n>
      <n v="3" in="1">
        <tpls c="6">
          <tpl fld="8" item="4"/>
          <tpl fld="0" item="0"/>
          <tpl fld="1" item="1"/>
          <tpl hier="218" item="1"/>
          <tpl fld="3" item="5"/>
          <tpl fld="5" item="8"/>
        </tpls>
      </n>
      <n v="63" in="0">
        <tpls c="6">
          <tpl fld="8" item="1"/>
          <tpl fld="0" item="0"/>
          <tpl fld="1" item="0"/>
          <tpl hier="218" item="1"/>
          <tpl fld="3" item="1"/>
          <tpl fld="5" item="0"/>
        </tpls>
      </n>
      <n v="302" in="0">
        <tpls c="6">
          <tpl fld="8" item="3"/>
          <tpl fld="0" item="0"/>
          <tpl fld="1" item="0"/>
          <tpl hier="218" item="1"/>
          <tpl fld="3" item="1"/>
          <tpl fld="5" item="0"/>
        </tpls>
      </n>
      <n v="444" in="0">
        <tpls c="6">
          <tpl fld="8" item="2"/>
          <tpl fld="0" item="0"/>
          <tpl fld="1" item="0"/>
          <tpl hier="218" item="1"/>
          <tpl fld="3" item="1"/>
          <tpl fld="5" item="6"/>
        </tpls>
      </n>
      <n v="494" in="0">
        <tpls c="6">
          <tpl fld="8" item="3"/>
          <tpl fld="0" item="0"/>
          <tpl fld="1" item="0"/>
          <tpl hier="218" item="1"/>
          <tpl fld="3" item="1"/>
          <tpl fld="5" item="6"/>
        </tpls>
      </n>
      <n v="25" in="0">
        <tpls c="6">
          <tpl fld="8" item="4"/>
          <tpl fld="0" item="0"/>
          <tpl fld="1" item="0"/>
          <tpl hier="218" item="1"/>
          <tpl fld="3" item="3"/>
          <tpl fld="5" item="7"/>
        </tpls>
      </n>
      <n v="53" in="0">
        <tpls c="6">
          <tpl fld="8" item="0"/>
          <tpl fld="0" item="0"/>
          <tpl fld="1" item="0"/>
          <tpl hier="218" item="1"/>
          <tpl fld="3" item="3"/>
          <tpl fld="5" item="7"/>
        </tpls>
      </n>
      <n v="3" in="1">
        <tpls c="6">
          <tpl fld="8" item="1"/>
          <tpl fld="0" item="0"/>
          <tpl fld="1" item="1"/>
          <tpl hier="218" item="1"/>
          <tpl fld="3" item="3"/>
          <tpl fld="5" item="3"/>
        </tpls>
      </n>
      <n v="0" in="0">
        <tpls c="6">
          <tpl fld="8" item="1"/>
          <tpl fld="0" item="0"/>
          <tpl fld="1" item="0"/>
          <tpl hier="218" item="1"/>
          <tpl fld="3" item="4"/>
          <tpl fld="5" item="4"/>
        </tpls>
      </n>
      <m in="1">
        <tpls c="6">
          <tpl fld="8" item="2"/>
          <tpl fld="0" item="0"/>
          <tpl fld="1" item="1"/>
          <tpl hier="218" item="1"/>
          <tpl fld="3" item="4"/>
          <tpl fld="5" item="4"/>
        </tpls>
      </m>
      <n v="2.75" in="1">
        <tpls c="6">
          <tpl fld="8" item="3"/>
          <tpl fld="0" item="0"/>
          <tpl fld="1" item="1"/>
          <tpl hier="218" item="1"/>
          <tpl fld="3" item="4"/>
          <tpl fld="5" item="5"/>
        </tpls>
      </n>
      <n v="3.9611486486486487" in="1">
        <tpls c="6">
          <tpl fld="8" item="1"/>
          <tpl fld="0" item="0"/>
          <tpl fld="1" item="1"/>
          <tpl hier="218" item="1"/>
          <tpl fld="3" item="4"/>
          <tpl fld="5" item="5"/>
        </tpls>
      </n>
      <n v="612" in="0">
        <tpls c="6">
          <tpl fld="8" item="0"/>
          <tpl fld="0" item="0"/>
          <tpl fld="1" item="0"/>
          <tpl hier="218" item="1"/>
          <tpl fld="3" item="4"/>
          <tpl fld="5" item="5"/>
        </tpls>
      </n>
      <n v="7" in="0">
        <tpls c="6">
          <tpl fld="8" item="4"/>
          <tpl fld="0" item="0"/>
          <tpl fld="1" item="0"/>
          <tpl hier="218" item="1"/>
          <tpl fld="3" item="7"/>
          <tpl fld="7" item="4"/>
        </tpls>
      </n>
      <n v="354" in="0">
        <tpls c="6">
          <tpl fld="8" item="3"/>
          <tpl fld="0" item="0"/>
          <tpl fld="1" item="0"/>
          <tpl hier="218" item="1"/>
          <tpl fld="3" item="7"/>
          <tpl fld="7" item="4"/>
        </tpls>
      </n>
      <n v="217" in="0">
        <tpls c="6">
          <tpl fld="8" item="2"/>
          <tpl fld="0" item="0"/>
          <tpl fld="1" item="0"/>
          <tpl hier="218" item="1"/>
          <tpl fld="3" item="5"/>
          <tpl fld="5" item="7"/>
        </tpls>
      </n>
      <m in="1">
        <tpls c="6">
          <tpl fld="8" item="4"/>
          <tpl fld="0" item="0"/>
          <tpl fld="1" item="1"/>
          <tpl hier="218" item="1"/>
          <tpl fld="3" item="5"/>
          <tpl fld="5" item="7"/>
        </tpls>
      </m>
      <n v="553" in="0">
        <tpls c="6">
          <tpl fld="8" item="1"/>
          <tpl fld="0" item="0"/>
          <tpl fld="1" item="0"/>
          <tpl hier="218" item="1"/>
          <tpl fld="3" item="5"/>
          <tpl fld="5" item="3"/>
        </tpls>
      </n>
      <n v="19.55" in="1">
        <tpls c="6">
          <tpl fld="8" item="2"/>
          <tpl fld="0" item="0"/>
          <tpl fld="1" item="1"/>
          <tpl hier="218" item="1"/>
          <tpl fld="3" item="5"/>
          <tpl fld="5" item="3"/>
        </tpls>
      </n>
      <m in="1">
        <tpls c="6">
          <tpl fld="8" item="0"/>
          <tpl fld="0" item="0"/>
          <tpl fld="1" item="1"/>
          <tpl hier="218" item="1"/>
          <tpl fld="3" item="1"/>
          <tpl fld="5" item="4"/>
        </tpls>
      </m>
      <n v="7.75" in="1">
        <tpls c="6">
          <tpl fld="8" item="1"/>
          <tpl fld="0" item="0"/>
          <tpl fld="1" item="1"/>
          <tpl hier="218" item="1"/>
          <tpl fld="3" item="1"/>
          <tpl fld="5" item="4"/>
        </tpls>
      </n>
      <n v="2" in="0">
        <tpls c="6">
          <tpl fld="8" item="0"/>
          <tpl fld="0" item="0"/>
          <tpl fld="1" item="0"/>
          <tpl hier="218" item="1"/>
          <tpl fld="3" item="1"/>
          <tpl fld="5" item="4"/>
        </tpls>
      </n>
      <n v="10" in="0">
        <tpls c="6">
          <tpl fld="8" item="4"/>
          <tpl fld="0" item="0"/>
          <tpl fld="1" item="0"/>
          <tpl hier="218" item="1"/>
          <tpl fld="3" item="1"/>
          <tpl fld="5" item="5"/>
        </tpls>
      </n>
      <n v="1741" in="0">
        <tpls c="6">
          <tpl fld="8" item="3"/>
          <tpl fld="0" item="0"/>
          <tpl fld="1" item="0"/>
          <tpl hier="218" item="1"/>
          <tpl fld="3" item="1"/>
          <tpl fld="5" item="5"/>
        </tpls>
      </n>
      <n v="146" in="0">
        <tpls c="6">
          <tpl fld="8" item="2"/>
          <tpl fld="0" item="0"/>
          <tpl fld="1" item="0"/>
          <tpl hier="218" item="1"/>
          <tpl fld="3" item="3"/>
          <tpl fld="5" item="1"/>
        </tpls>
      </n>
      <n v="3.9932432432432434" in="1">
        <tpls c="6">
          <tpl fld="8" item="4"/>
          <tpl fld="0" item="0"/>
          <tpl fld="1" item="1"/>
          <tpl hier="218" item="1"/>
          <tpl fld="3" item="3"/>
          <tpl fld="5" item="1"/>
        </tpls>
      </n>
      <n v="0" in="0">
        <tpls c="6">
          <tpl fld="8" item="1"/>
          <tpl fld="0" item="0"/>
          <tpl fld="1" item="0"/>
          <tpl hier="218" item="1"/>
          <tpl fld="3" item="3"/>
          <tpl fld="5" item="2"/>
        </tpls>
      </n>
      <m in="1">
        <tpls c="6">
          <tpl fld="8" item="2"/>
          <tpl fld="0" item="0"/>
          <tpl fld="1" item="1"/>
          <tpl hier="218" item="1"/>
          <tpl fld="3" item="3"/>
          <tpl fld="5" item="2"/>
        </tpls>
      </m>
      <n v="8.4" in="1">
        <tpls c="6">
          <tpl fld="8" item="0"/>
          <tpl fld="0" item="0"/>
          <tpl fld="1" item="1"/>
          <tpl hier="218" item="1"/>
          <tpl fld="3" item="4"/>
          <tpl fld="5" item="0"/>
        </tpls>
      </n>
      <m in="1">
        <tpls c="6">
          <tpl fld="8" item="1"/>
          <tpl fld="0" item="0"/>
          <tpl fld="1" item="1"/>
          <tpl hier="218" item="1"/>
          <tpl fld="3" item="4"/>
          <tpl fld="5" item="0"/>
        </tpls>
      </m>
      <n v="518" in="0">
        <tpls c="6">
          <tpl fld="8" item="0"/>
          <tpl fld="0" item="0"/>
          <tpl fld="1" item="0"/>
          <tpl hier="218" item="1"/>
          <tpl fld="3" item="4"/>
          <tpl fld="5" item="0"/>
        </tpls>
      </n>
      <n v="266" in="0">
        <tpls c="6">
          <tpl fld="8" item="2"/>
          <tpl fld="0" item="0"/>
          <tpl fld="1" item="0"/>
          <tpl hier="218" item="1"/>
          <tpl fld="3" item="7"/>
          <tpl fld="7" item="1"/>
        </tpls>
      </n>
      <m in="1">
        <tpls c="6">
          <tpl fld="8" item="4"/>
          <tpl fld="0" item="0"/>
          <tpl fld="1" item="1"/>
          <tpl hier="218" item="1"/>
          <tpl fld="3" item="7"/>
          <tpl fld="7" item="1"/>
        </tpls>
      </m>
      <n v="0.44999999999999996" in="1">
        <tpls c="6">
          <tpl fld="8" item="0"/>
          <tpl fld="0" item="0"/>
          <tpl fld="1" item="1"/>
          <tpl hier="218" item="1"/>
          <tpl fld="3" item="7"/>
          <tpl fld="7" item="3"/>
        </tpls>
      </n>
      <n v="3.45" in="1">
        <tpls c="6">
          <tpl fld="8" item="1"/>
          <tpl fld="0" item="0"/>
          <tpl fld="1" item="1"/>
          <tpl hier="218" item="1"/>
          <tpl fld="3" item="7"/>
          <tpl fld="7" item="3"/>
        </tpls>
      </n>
      <n v="52" in="0">
        <tpls c="6">
          <tpl fld="8" item="0"/>
          <tpl fld="0" item="0"/>
          <tpl fld="1" item="0"/>
          <tpl hier="218" item="1"/>
          <tpl fld="3" item="7"/>
          <tpl fld="7" item="3"/>
        </tpls>
      </n>
      <n v="1242" in="0">
        <tpls c="6">
          <tpl fld="8" item="2"/>
          <tpl fld="0" item="0"/>
          <tpl fld="1" item="0"/>
          <tpl hier="218" item="1"/>
          <tpl fld="3" item="5"/>
          <tpl fld="5" item="0"/>
        </tpls>
      </n>
      <n v="3.8743243243243244" in="1">
        <tpls c="6">
          <tpl fld="8" item="4"/>
          <tpl fld="0" item="0"/>
          <tpl fld="1" item="1"/>
          <tpl hier="218" item="1"/>
          <tpl fld="3" item="5"/>
          <tpl fld="5" item="0"/>
        </tpls>
      </n>
      <n v="1.45" in="1">
        <tpls c="6">
          <tpl fld="8" item="0"/>
          <tpl fld="0" item="0"/>
          <tpl fld="1" item="1"/>
          <tpl hier="218" item="1"/>
          <tpl fld="3" item="5"/>
          <tpl fld="5" item="6"/>
        </tpls>
      </n>
      <n v="1" in="1">
        <tpls c="6">
          <tpl fld="8" item="1"/>
          <tpl fld="0" item="0"/>
          <tpl fld="1" item="1"/>
          <tpl hier="218" item="1"/>
          <tpl fld="3" item="5"/>
          <tpl fld="5" item="6"/>
        </tpls>
      </n>
      <n v="33" in="0">
        <tpls c="6">
          <tpl fld="8" item="0"/>
          <tpl fld="0" item="0"/>
          <tpl fld="1" item="0"/>
          <tpl hier="218" item="1"/>
          <tpl fld="3" item="5"/>
          <tpl fld="5" item="6"/>
        </tpls>
      </n>
      <n v="193" in="0">
        <tpls c="6">
          <tpl fld="8" item="2"/>
          <tpl fld="0" item="0"/>
          <tpl fld="1" item="0"/>
          <tpl hier="218" item="1"/>
          <tpl fld="3" item="1"/>
          <tpl fld="5" item="7"/>
        </tpls>
      </n>
      <m in="1">
        <tpls c="6">
          <tpl fld="8" item="4"/>
          <tpl fld="0" item="0"/>
          <tpl fld="1" item="1"/>
          <tpl hier="218" item="1"/>
          <tpl fld="3" item="1"/>
          <tpl fld="5" item="7"/>
        </tpls>
      </m>
      <n v="10.5" in="1">
        <tpls c="6">
          <tpl fld="8" item="0"/>
          <tpl fld="0" item="0"/>
          <tpl fld="1" item="1"/>
          <tpl hier="218" item="1"/>
          <tpl fld="3" item="1"/>
          <tpl fld="5" item="3"/>
        </tpls>
      </n>
      <n v="27.441891891891892" in="1">
        <tpls c="6">
          <tpl fld="8" item="1"/>
          <tpl fld="0" item="0"/>
          <tpl fld="1" item="1"/>
          <tpl hier="218" item="1"/>
          <tpl fld="3" item="1"/>
          <tpl fld="5" item="3"/>
        </tpls>
      </n>
      <n v="154" in="0">
        <tpls c="6">
          <tpl fld="8" item="0"/>
          <tpl fld="0" item="0"/>
          <tpl fld="1" item="0"/>
          <tpl hier="218" item="1"/>
          <tpl fld="3" item="1"/>
          <tpl fld="5" item="3"/>
        </tpls>
      </n>
      <m in="0">
        <tpls c="6">
          <tpl fld="8" item="2"/>
          <tpl fld="0" item="0"/>
          <tpl fld="1" item="0"/>
          <tpl hier="218" item="1"/>
          <tpl fld="3" item="3"/>
          <tpl fld="5" item="4"/>
        </tpls>
      </m>
      <m in="1">
        <tpls c="6">
          <tpl fld="8" item="4"/>
          <tpl fld="0" item="0"/>
          <tpl fld="1" item="1"/>
          <tpl hier="218" item="1"/>
          <tpl fld="3" item="3"/>
          <tpl fld="5" item="4"/>
        </tpls>
      </m>
      <n v="11.085878378378379" in="1">
        <tpls c="6">
          <tpl fld="8" item="0"/>
          <tpl fld="0" item="0"/>
          <tpl fld="1" item="1"/>
          <tpl hier="218" item="1"/>
          <tpl fld="3" item="3"/>
          <tpl fld="5" item="5"/>
        </tpls>
      </n>
      <n v="1" in="1">
        <tpls c="6">
          <tpl fld="8" item="1"/>
          <tpl fld="0" item="0"/>
          <tpl fld="1" item="1"/>
          <tpl hier="218" item="1"/>
          <tpl fld="3" item="3"/>
          <tpl fld="5" item="5"/>
        </tpls>
      </n>
      <n v="1419" in="0">
        <tpls c="6">
          <tpl fld="8" item="0"/>
          <tpl fld="0" item="0"/>
          <tpl fld="1" item="0"/>
          <tpl hier="218" item="1"/>
          <tpl fld="3" item="3"/>
          <tpl fld="5" item="5"/>
        </tpls>
      </n>
      <n v="51" in="0">
        <tpls c="6">
          <tpl fld="8" item="2"/>
          <tpl fld="0" item="0"/>
          <tpl fld="1" item="0"/>
          <tpl hier="218" item="1"/>
          <tpl fld="3" item="4"/>
          <tpl fld="5" item="1"/>
        </tpls>
      </n>
      <m in="1">
        <tpls c="6">
          <tpl fld="8" item="4"/>
          <tpl fld="0" item="0"/>
          <tpl fld="1" item="1"/>
          <tpl hier="218" item="1"/>
          <tpl fld="3" item="4"/>
          <tpl fld="5" item="1"/>
        </tpls>
      </m>
      <n v="0.5" in="1">
        <tpls c="6">
          <tpl fld="8" item="0"/>
          <tpl fld="0" item="0"/>
          <tpl fld="1" item="1"/>
          <tpl hier="218" item="1"/>
          <tpl fld="3" item="4"/>
          <tpl fld="5" item="2"/>
        </tpls>
      </n>
      <m in="1">
        <tpls c="6">
          <tpl fld="8" item="1"/>
          <tpl fld="0" item="0"/>
          <tpl fld="1" item="1"/>
          <tpl hier="218" item="1"/>
          <tpl fld="3" item="4"/>
          <tpl fld="5" item="2"/>
        </tpls>
      </m>
      <n v="19" in="0">
        <tpls c="6">
          <tpl fld="8" item="0"/>
          <tpl fld="0" item="0"/>
          <tpl fld="1" item="0"/>
          <tpl hier="218" item="1"/>
          <tpl fld="3" item="4"/>
          <tpl fld="5" item="2"/>
        </tpls>
      </n>
      <n v="58" in="0">
        <tpls c="6">
          <tpl fld="8" item="2"/>
          <tpl fld="0" item="0"/>
          <tpl fld="1" item="0"/>
          <tpl hier="218" item="1"/>
          <tpl fld="3" item="4"/>
          <tpl fld="5" item="6"/>
        </tpls>
      </n>
      <n v="0.44999999999999996" in="1">
        <tpls c="6">
          <tpl fld="8" item="2"/>
          <tpl fld="0" item="0"/>
          <tpl fld="1" item="1"/>
          <tpl hier="218" item="1"/>
          <tpl fld="3" item="4"/>
          <tpl fld="5" item="6"/>
        </tpls>
      </n>
      <n v="4" in="0">
        <tpls c="6">
          <tpl fld="8" item="1"/>
          <tpl fld="0" item="0"/>
          <tpl fld="1" item="0"/>
          <tpl hier="218" item="1"/>
          <tpl fld="3" item="4"/>
          <tpl fld="5" item="8"/>
        </tpls>
      </n>
      <m in="1">
        <tpls c="6">
          <tpl fld="8" item="1"/>
          <tpl fld="0" item="0"/>
          <tpl fld="1" item="1"/>
          <tpl hier="218" item="1"/>
          <tpl fld="3" item="4"/>
          <tpl fld="5" item="8"/>
        </tpls>
      </m>
      <m in="1">
        <tpls c="5">
          <tpl fld="8" item="0"/>
          <tpl fld="0" item="0"/>
          <tpl fld="1" item="1"/>
          <tpl hier="218" item="1"/>
          <tpl fld="3" item="6"/>
        </tpls>
      </m>
      <n v="2" in="0">
        <tpls c="5">
          <tpl fld="8" item="4"/>
          <tpl fld="0" item="0"/>
          <tpl fld="1" item="0"/>
          <tpl hier="218" item="1"/>
          <tpl fld="3" item="6"/>
        </tpls>
      </n>
      <m in="1">
        <tpls c="5">
          <tpl fld="8" item="4"/>
          <tpl fld="0" item="0"/>
          <tpl fld="1" item="1"/>
          <tpl hier="218" item="1"/>
          <tpl fld="3" item="6"/>
        </tpls>
      </m>
      <m in="1">
        <tpls c="6">
          <tpl fld="8" item="3"/>
          <tpl fld="0" item="0"/>
          <tpl fld="1" item="1"/>
          <tpl hier="218" item="1"/>
          <tpl fld="3" item="3"/>
          <tpl fld="5" item="1"/>
        </tpls>
      </m>
      <n v="5.8716216216216219" in="1">
        <tpls c="6">
          <tpl fld="8" item="3"/>
          <tpl fld="0" item="0"/>
          <tpl fld="1" item="1"/>
          <tpl hier="218" item="1"/>
          <tpl fld="3" item="5"/>
          <tpl fld="5" item="7"/>
        </tpls>
      </n>
      <n v="1.4054054054054055" in="1">
        <tpls c="6">
          <tpl fld="8" item="3"/>
          <tpl fld="0" item="0"/>
          <tpl fld="1" item="1"/>
          <tpl hier="218" item="1"/>
          <tpl fld="3" item="4"/>
          <tpl fld="5" item="7"/>
        </tpls>
      </n>
      <m in="1">
        <tpls c="5">
          <tpl fld="8" item="4"/>
          <tpl fld="0" item="0"/>
          <tpl fld="1" item="1"/>
          <tpl hier="218" item="1"/>
          <tpl fld="3" item="0"/>
        </tpls>
      </m>
      <n v="106.08682432432433" in="1">
        <tpls c="5">
          <tpl fld="0" item="0"/>
          <tpl fld="2" item="4"/>
          <tpl fld="1" item="1"/>
          <tpl hier="218" item="1"/>
          <tpl fld="4" item="0"/>
        </tpls>
      </n>
      <n v="3.9756756756756757" in="1">
        <tpls c="5">
          <tpl fld="0" item="0"/>
          <tpl fld="2" item="2"/>
          <tpl fld="1" item="1"/>
          <tpl hier="218" item="1"/>
          <tpl fld="3" item="0"/>
        </tpls>
      </n>
      <n v="3.95" in="1">
        <tpls c="6">
          <tpl fld="0" item="0"/>
          <tpl fld="2" item="1"/>
          <tpl fld="1" item="1"/>
          <tpl hier="218" item="1"/>
          <tpl fld="3" item="7"/>
          <tpl fld="7" item="0"/>
        </tpls>
      </n>
      <n v="29" in="0">
        <tpls c="6">
          <tpl fld="0" item="0"/>
          <tpl fld="2" item="5"/>
          <tpl fld="1" item="0"/>
          <tpl hier="218" item="1"/>
          <tpl fld="3" item="7"/>
          <tpl fld="7" item="0"/>
        </tpls>
      </n>
      <n v="2.15" in="1">
        <tpls c="6">
          <tpl fld="0" item="0"/>
          <tpl fld="2" item="2"/>
          <tpl fld="1" item="1"/>
          <tpl hier="218" item="1"/>
          <tpl fld="3" item="7"/>
          <tpl fld="7" item="4"/>
        </tpls>
      </n>
      <n v="58.978378378378373" in="1">
        <tpls c="6">
          <tpl fld="0" item="0"/>
          <tpl fld="2" item="1"/>
          <tpl fld="1" item="1"/>
          <tpl hier="218" item="1"/>
          <tpl fld="3" item="5"/>
          <tpl fld="5" item="1"/>
        </tpls>
      </n>
      <n v="1539" in="0">
        <tpls c="6">
          <tpl fld="0" item="0"/>
          <tpl fld="2" item="5"/>
          <tpl fld="1" item="0"/>
          <tpl hier="218" item="1"/>
          <tpl fld="3" item="5"/>
          <tpl fld="5" item="1"/>
        </tpls>
      </n>
      <n v="1" in="1">
        <tpls c="6">
          <tpl fld="0" item="0"/>
          <tpl fld="2" item="2"/>
          <tpl fld="1" item="1"/>
          <tpl hier="218" item="1"/>
          <tpl fld="3" item="5"/>
          <tpl fld="5" item="7"/>
        </tpls>
      </n>
      <n v="2.8" in="1">
        <tpls c="6">
          <tpl fld="0" item="0"/>
          <tpl fld="2" item="1"/>
          <tpl fld="1" item="1"/>
          <tpl hier="218" item="1"/>
          <tpl fld="3" item="5"/>
          <tpl fld="5" item="2"/>
        </tpls>
      </n>
      <n v="27" in="0">
        <tpls c="6">
          <tpl fld="0" item="0"/>
          <tpl fld="2" item="5"/>
          <tpl fld="1" item="0"/>
          <tpl hier="218" item="1"/>
          <tpl fld="3" item="5"/>
          <tpl fld="5" item="2"/>
        </tpls>
      </n>
      <n v="44.9" in="1">
        <tpls c="6">
          <tpl fld="0" item="0"/>
          <tpl fld="2" item="2"/>
          <tpl fld="1" item="1"/>
          <tpl hier="218" item="1"/>
          <tpl fld="3" item="5"/>
          <tpl fld="5" item="3"/>
        </tpls>
      </n>
      <m in="1">
        <tpls c="6">
          <tpl fld="0" item="0"/>
          <tpl fld="2" item="1"/>
          <tpl fld="1" item="1"/>
          <tpl hier="218" item="1"/>
          <tpl fld="3" item="5"/>
          <tpl fld="5" item="8"/>
        </tpls>
      </m>
      <n v="90" in="0">
        <tpls c="6">
          <tpl fld="0" item="0"/>
          <tpl fld="6" item="0"/>
          <tpl fld="1" item="0"/>
          <tpl hier="218" item="1"/>
          <tpl fld="3" item="7"/>
          <tpl fld="7" item="2"/>
        </tpls>
      </n>
      <n v="44.01148648648649" in="1">
        <tpls c="6">
          <tpl fld="0" item="0"/>
          <tpl fld="2" item="0"/>
          <tpl fld="1" item="1"/>
          <tpl hier="218" item="1"/>
          <tpl fld="3" item="5"/>
          <tpl fld="5" item="3"/>
        </tpls>
      </n>
      <n v="13.987162162162161" in="1">
        <tpls c="5">
          <tpl fld="0" item="0"/>
          <tpl fld="1" item="1"/>
          <tpl hier="218" item="1"/>
          <tpl fld="3" item="4"/>
          <tpl fld="5" item="0"/>
        </tpls>
      </n>
      <n v="39.633108108108104" in="1">
        <tpls c="6">
          <tpl fld="0" item="0"/>
          <tpl fld="1" item="1"/>
          <tpl fld="9" item="0"/>
          <tpl hier="218" item="1"/>
          <tpl fld="3" item="5"/>
          <tpl fld="5" item="0"/>
        </tpls>
      </n>
      <n v="210" in="0">
        <tpls c="6">
          <tpl fld="0" item="0"/>
          <tpl fld="1" item="0"/>
          <tpl fld="9" item="1"/>
          <tpl hier="218" item="1"/>
          <tpl fld="3" item="1"/>
          <tpl fld="5" item="3"/>
        </tpls>
      </n>
      <n v="8.7093931238391264E-2" in="2">
        <tpls c="5">
          <tpl fld="0" item="0"/>
          <tpl fld="1" item="2"/>
          <tpl fld="9" item="0"/>
          <tpl hier="218" item="1"/>
          <tpl fld="3" item="6"/>
        </tpls>
      </n>
      <n v="2.85627534008829E-2" in="2">
        <tpls c="5">
          <tpl fld="0" item="0"/>
          <tpl fld="6" item="4"/>
          <tpl fld="1" item="2"/>
          <tpl hier="218" item="1"/>
          <tpl fld="3" item="5"/>
        </tpls>
      </n>
      <n v="2.1428571428571429E-2" in="2">
        <tpls c="5">
          <tpl fld="8" item="2"/>
          <tpl fld="0" item="0"/>
          <tpl fld="1" item="2"/>
          <tpl hier="218" item="1"/>
          <tpl fld="3" item="6"/>
        </tpls>
      </n>
      <n v="0.46078913288288287" in="2">
        <tpls c="5">
          <tpl fld="0" item="0"/>
          <tpl fld="10" item="0"/>
          <tpl fld="1" item="2"/>
          <tpl hier="218" item="1"/>
          <tpl fld="3" item="7"/>
        </tpls>
      </n>
      <n v="0.18011573301696765" in="2">
        <tpls c="5">
          <tpl fld="8" item="1"/>
          <tpl fld="0" item="0"/>
          <tpl fld="1" item="2"/>
          <tpl hier="218" item="1"/>
          <tpl fld="3" item="7"/>
        </tpls>
      </n>
      <n v="309" in="0">
        <tpls c="6">
          <tpl fld="0" item="0"/>
          <tpl fld="1" item="0"/>
          <tpl fld="9" item="0"/>
          <tpl hier="218" item="1"/>
          <tpl fld="3" item="7"/>
          <tpl fld="7" item="2"/>
        </tpls>
      </n>
      <n v="1.4540540540540541" in="1">
        <tpls c="6">
          <tpl fld="0" item="0"/>
          <tpl fld="1" item="1"/>
          <tpl fld="9" item="1"/>
          <tpl hier="218" item="1"/>
          <tpl fld="3" item="5"/>
          <tpl fld="5" item="2"/>
        </tpls>
      </n>
      <n v="4.1148648648648649" in="1">
        <tpls c="6">
          <tpl fld="0" item="0"/>
          <tpl fld="1" item="1"/>
          <tpl fld="9" item="1"/>
          <tpl hier="218" item="1"/>
          <tpl fld="3" item="3"/>
          <tpl fld="5" item="0"/>
        </tpls>
      </n>
      <n v="1006.7344594594588" in="1">
        <tpls c="5">
          <tpl fld="0" item="0"/>
          <tpl fld="1" item="1"/>
          <tpl fld="9" item="0"/>
          <tpl hier="218" item="1"/>
          <tpl fld="4" item="0"/>
        </tpls>
      </n>
      <n v="6.1" in="1">
        <tpls c="6">
          <tpl fld="0" item="0"/>
          <tpl fld="1" item="1"/>
          <tpl fld="9" item="0"/>
          <tpl hier="218" item="1"/>
          <tpl fld="3" item="7"/>
          <tpl fld="7" item="3"/>
        </tpls>
      </n>
      <n v="105.77702702702703" in="1">
        <tpls c="6">
          <tpl fld="0" item="0"/>
          <tpl fld="1" item="1"/>
          <tpl fld="9" item="0"/>
          <tpl hier="218" item="1"/>
          <tpl fld="3" item="5"/>
          <tpl fld="5" item="3"/>
        </tpls>
      </n>
      <n v="30" in="0">
        <tpls c="6">
          <tpl fld="0" item="0"/>
          <tpl fld="1" item="0"/>
          <tpl fld="9" item="1"/>
          <tpl hier="218" item="1"/>
          <tpl fld="3" item="1"/>
          <tpl fld="5" item="2"/>
        </tpls>
      </n>
      <n v="22.244999999999997" in="1">
        <tpls c="5">
          <tpl fld="0" item="0"/>
          <tpl fld="1" item="1"/>
          <tpl hier="218" item="1"/>
          <tpl fld="3" item="3"/>
          <tpl fld="5" item="5"/>
        </tpls>
      </n>
      <n v="0.5" in="1">
        <tpls c="6">
          <tpl fld="0" item="0"/>
          <tpl fld="1" item="1"/>
          <tpl fld="9" item="0"/>
          <tpl hier="218" item="1"/>
          <tpl fld="3" item="4"/>
          <tpl fld="5" item="2"/>
        </tpls>
      </n>
      <n v="4346" in="0">
        <tpls c="5">
          <tpl fld="8" item="4"/>
          <tpl fld="0" item="0"/>
          <tpl fld="1" item="0"/>
          <tpl hier="218" item="1"/>
          <tpl fld="4" item="0"/>
        </tpls>
      </n>
      <n v="343" in="0">
        <tpls c="6">
          <tpl fld="8" item="3"/>
          <tpl fld="0" item="0"/>
          <tpl fld="1" item="0"/>
          <tpl hier="218" item="1"/>
          <tpl fld="3" item="7"/>
          <tpl fld="7" item="2"/>
        </tpls>
      </n>
      <n v="62.688513513513499" in="1">
        <tpls c="6">
          <tpl fld="8" item="1"/>
          <tpl fld="0" item="0"/>
          <tpl fld="1" item="1"/>
          <tpl hier="218" item="1"/>
          <tpl fld="3" item="5"/>
          <tpl fld="5" item="4"/>
        </tpls>
      </n>
      <n v="512" in="0">
        <tpls c="6">
          <tpl fld="8" item="1"/>
          <tpl fld="0" item="0"/>
          <tpl fld="1" item="0"/>
          <tpl hier="218" item="1"/>
          <tpl fld="3" item="5"/>
          <tpl fld="5" item="5"/>
        </tpls>
      </n>
      <n v="1565" in="0">
        <tpls c="6">
          <tpl fld="8" item="3"/>
          <tpl fld="0" item="0"/>
          <tpl fld="1" item="0"/>
          <tpl hier="218" item="1"/>
          <tpl fld="3" item="5"/>
          <tpl fld="5" item="5"/>
        </tpls>
      </n>
      <n v="44.097905405405406" in="1">
        <tpls c="6">
          <tpl fld="8" item="1"/>
          <tpl fld="0" item="0"/>
          <tpl fld="1" item="1"/>
          <tpl hier="218" item="1"/>
          <tpl fld="3" item="1"/>
          <tpl fld="5" item="1"/>
        </tpls>
      </n>
      <n v="41" in="0">
        <tpls c="6">
          <tpl fld="8" item="1"/>
          <tpl fld="0" item="0"/>
          <tpl fld="1" item="0"/>
          <tpl hier="218" item="1"/>
          <tpl fld="3" item="1"/>
          <tpl fld="5" item="2"/>
        </tpls>
      </n>
      <n v="87" in="0">
        <tpls c="6">
          <tpl fld="8" item="3"/>
          <tpl fld="0" item="0"/>
          <tpl fld="1" item="0"/>
          <tpl hier="218" item="1"/>
          <tpl fld="3" item="1"/>
          <tpl fld="5" item="2"/>
        </tpls>
      </n>
      <n v="16.394594594594594" in="1">
        <tpls c="6">
          <tpl fld="8" item="1"/>
          <tpl fld="0" item="0"/>
          <tpl fld="1" item="1"/>
          <tpl hier="218" item="1"/>
          <tpl fld="3" item="1"/>
          <tpl fld="5" item="8"/>
        </tpls>
      </n>
      <n v="1" in="0">
        <tpls c="6">
          <tpl fld="8" item="1"/>
          <tpl fld="0" item="0"/>
          <tpl fld="1" item="0"/>
          <tpl hier="218" item="1"/>
          <tpl fld="3" item="3"/>
          <tpl fld="5" item="0"/>
        </tpls>
      </n>
      <n v="3" in="0">
        <tpls c="6">
          <tpl fld="8" item="3"/>
          <tpl fld="0" item="0"/>
          <tpl fld="1" item="0"/>
          <tpl hier="218" item="1"/>
          <tpl fld="3" item="3"/>
          <tpl fld="5" item="0"/>
        </tpls>
      </n>
      <m in="1">
        <tpls c="6">
          <tpl fld="8" item="1"/>
          <tpl fld="0" item="0"/>
          <tpl fld="1" item="1"/>
          <tpl hier="218" item="1"/>
          <tpl fld="3" item="3"/>
          <tpl fld="5" item="6"/>
        </tpls>
      </m>
      <n v="1" in="0">
        <tpls c="6">
          <tpl fld="8" item="1"/>
          <tpl fld="0" item="0"/>
          <tpl fld="1" item="0"/>
          <tpl hier="218" item="1"/>
          <tpl fld="3" item="4"/>
          <tpl fld="5" item="7"/>
        </tpls>
      </n>
      <n v="3" in="0">
        <tpls c="6">
          <tpl fld="8" item="3"/>
          <tpl fld="0" item="0"/>
          <tpl fld="1" item="0"/>
          <tpl hier="218" item="1"/>
          <tpl fld="3" item="4"/>
          <tpl fld="5" item="7"/>
        </tpls>
      </n>
      <n v="10" in="0">
        <tpls c="6">
          <tpl fld="8" item="3"/>
          <tpl fld="0" item="0"/>
          <tpl fld="1" item="0"/>
          <tpl hier="218" item="1"/>
          <tpl fld="3" item="4"/>
          <tpl fld="5" item="3"/>
        </tpls>
      </n>
      <n v="7" in="0">
        <tpls c="6">
          <tpl fld="8" item="1"/>
          <tpl fld="0" item="0"/>
          <tpl fld="1" item="0"/>
          <tpl hier="218" item="1"/>
          <tpl fld="3" item="3"/>
          <tpl fld="5" item="8"/>
        </tpls>
      </n>
      <n v="14" in="0">
        <tpls c="6">
          <tpl fld="8" item="3"/>
          <tpl fld="0" item="0"/>
          <tpl fld="1" item="0"/>
          <tpl hier="218" item="1"/>
          <tpl fld="3" item="3"/>
          <tpl fld="5" item="8"/>
        </tpls>
      </n>
      <n v="6.1533783783783784" in="1">
        <tpls c="6">
          <tpl fld="8" item="3"/>
          <tpl fld="0" item="0"/>
          <tpl fld="1" item="1"/>
          <tpl hier="218" item="1"/>
          <tpl fld="3" item="7"/>
          <tpl fld="7" item="0"/>
        </tpls>
      </n>
      <n v="0.95" in="1">
        <tpls c="6">
          <tpl fld="8" item="2"/>
          <tpl fld="0" item="0"/>
          <tpl fld="1" item="1"/>
          <tpl hier="218" item="1"/>
          <tpl fld="3" item="7"/>
          <tpl fld="7" item="0"/>
        </tpls>
      </n>
      <n v="2066" in="0">
        <tpls c="6">
          <tpl fld="8" item="1"/>
          <tpl fld="0" item="0"/>
          <tpl fld="1" item="0"/>
          <tpl hier="218" item="1"/>
          <tpl fld="3" item="5"/>
          <tpl fld="5" item="1"/>
        </tpls>
      </n>
      <n v="3.95" in="1">
        <tpls c="6">
          <tpl fld="8" item="4"/>
          <tpl fld="0" item="0"/>
          <tpl fld="1" item="1"/>
          <tpl hier="218" item="1"/>
          <tpl fld="3" item="5"/>
          <tpl fld="5" item="1"/>
        </tpls>
      </n>
      <n v="36" in="0">
        <tpls c="6">
          <tpl fld="8" item="1"/>
          <tpl fld="0" item="0"/>
          <tpl fld="1" item="0"/>
          <tpl hier="218" item="1"/>
          <tpl fld="3" item="5"/>
          <tpl fld="5" item="2"/>
        </tpls>
      </n>
      <n v="45" in="0">
        <tpls c="6">
          <tpl fld="8" item="3"/>
          <tpl fld="0" item="0"/>
          <tpl fld="1" item="0"/>
          <tpl hier="218" item="1"/>
          <tpl fld="3" item="5"/>
          <tpl fld="5" item="2"/>
        </tpls>
      </n>
      <n v="923" in="0">
        <tpls c="6">
          <tpl fld="8" item="2"/>
          <tpl fld="0" item="0"/>
          <tpl fld="1" item="0"/>
          <tpl hier="218" item="1"/>
          <tpl fld="3" item="5"/>
          <tpl fld="5" item="8"/>
        </tpls>
      </n>
      <n v="471" in="0">
        <tpls c="6">
          <tpl fld="8" item="3"/>
          <tpl fld="0" item="0"/>
          <tpl fld="1" item="0"/>
          <tpl hier="218" item="1"/>
          <tpl fld="3" item="5"/>
          <tpl fld="5" item="8"/>
        </tpls>
      </n>
      <n v="1" in="0">
        <tpls c="6">
          <tpl fld="8" item="4"/>
          <tpl fld="0" item="0"/>
          <tpl fld="1" item="0"/>
          <tpl hier="218" item="1"/>
          <tpl fld="3" item="1"/>
          <tpl fld="5" item="0"/>
        </tpls>
      </n>
      <n v="28" in="0">
        <tpls c="6">
          <tpl fld="8" item="0"/>
          <tpl fld="0" item="0"/>
          <tpl fld="1" item="0"/>
          <tpl hier="218" item="1"/>
          <tpl fld="3" item="1"/>
          <tpl fld="5" item="0"/>
        </tpls>
      </n>
      <n v="2" in="0">
        <tpls c="6">
          <tpl fld="8" item="4"/>
          <tpl fld="0" item="0"/>
          <tpl fld="1" item="0"/>
          <tpl hier="218" item="1"/>
          <tpl fld="3" item="1"/>
          <tpl fld="5" item="6"/>
        </tpls>
      </n>
      <n v="0.95" in="1">
        <tpls c="6">
          <tpl fld="8" item="0"/>
          <tpl fld="0" item="0"/>
          <tpl fld="1" item="1"/>
          <tpl hier="218" item="1"/>
          <tpl fld="3" item="3"/>
          <tpl fld="5" item="7"/>
        </tpls>
      </n>
      <m in="1">
        <tpls c="6">
          <tpl fld="8" item="1"/>
          <tpl fld="0" item="0"/>
          <tpl fld="1" item="1"/>
          <tpl hier="218" item="1"/>
          <tpl fld="3" item="3"/>
          <tpl fld="5" item="7"/>
        </tpls>
      </m>
      <m in="1">
        <tpls c="6">
          <tpl fld="8" item="3"/>
          <tpl fld="0" item="0"/>
          <tpl fld="1" item="1"/>
          <tpl hier="218" item="1"/>
          <tpl fld="3" item="3"/>
          <tpl fld="5" item="3"/>
        </tpls>
      </m>
      <n v="10.85" in="1">
        <tpls c="6">
          <tpl fld="8" item="4"/>
          <tpl fld="0" item="0"/>
          <tpl fld="1" item="1"/>
          <tpl hier="218" item="1"/>
          <tpl fld="3" item="3"/>
          <tpl fld="5" item="3"/>
        </tpls>
      </n>
      <n v="1" in="0">
        <tpls c="6">
          <tpl fld="8" item="2"/>
          <tpl fld="0" item="0"/>
          <tpl fld="1" item="0"/>
          <tpl hier="218" item="1"/>
          <tpl fld="3" item="4"/>
          <tpl fld="5" item="4"/>
        </tpls>
      </n>
      <m in="1">
        <tpls c="6">
          <tpl fld="8" item="4"/>
          <tpl fld="0" item="0"/>
          <tpl fld="1" item="1"/>
          <tpl hier="218" item="1"/>
          <tpl fld="3" item="4"/>
          <tpl fld="5" item="4"/>
        </tpls>
      </m>
      <n v="9" in="0">
        <tpls c="6">
          <tpl fld="8" item="1"/>
          <tpl fld="0" item="0"/>
          <tpl fld="1" item="0"/>
          <tpl hier="218" item="1"/>
          <tpl fld="3" item="4"/>
          <tpl fld="5" item="5"/>
        </tpls>
      </n>
      <n v="2" in="1">
        <tpls c="6">
          <tpl fld="8" item="2"/>
          <tpl fld="0" item="0"/>
          <tpl fld="1" item="1"/>
          <tpl hier="218" item="1"/>
          <tpl fld="3" item="4"/>
          <tpl fld="5" item="5"/>
        </tpls>
      </n>
      <n v="1" in="1">
        <tpls c="6">
          <tpl fld="8" item="0"/>
          <tpl fld="0" item="0"/>
          <tpl fld="1" item="1"/>
          <tpl hier="218" item="1"/>
          <tpl fld="3" item="7"/>
          <tpl fld="7" item="4"/>
        </tpls>
      </n>
      <n v="27.867364864864864" in="1">
        <tpls c="6">
          <tpl fld="8" item="1"/>
          <tpl fld="0" item="0"/>
          <tpl fld="1" item="1"/>
          <tpl hier="218" item="1"/>
          <tpl fld="3" item="7"/>
          <tpl fld="7" item="4"/>
        </tpls>
      </n>
      <n v="23" in="0">
        <tpls c="6">
          <tpl fld="8" item="0"/>
          <tpl fld="0" item="0"/>
          <tpl fld="1" item="0"/>
          <tpl hier="218" item="1"/>
          <tpl fld="3" item="7"/>
          <tpl fld="7" item="4"/>
        </tpls>
      </n>
      <n v="25" in="0">
        <tpls c="6">
          <tpl fld="8" item="4"/>
          <tpl fld="0" item="0"/>
          <tpl fld="1" item="0"/>
          <tpl hier="218" item="1"/>
          <tpl fld="3" item="5"/>
          <tpl fld="5" item="7"/>
        </tpls>
      </n>
      <n v="354" in="0">
        <tpls c="6">
          <tpl fld="8" item="3"/>
          <tpl fld="0" item="0"/>
          <tpl fld="1" item="0"/>
          <tpl hier="218" item="1"/>
          <tpl fld="3" item="5"/>
          <tpl fld="5" item="7"/>
        </tpls>
      </n>
      <n v="2278" in="0">
        <tpls c="6">
          <tpl fld="8" item="2"/>
          <tpl fld="0" item="0"/>
          <tpl fld="1" item="0"/>
          <tpl hier="218" item="1"/>
          <tpl fld="3" item="5"/>
          <tpl fld="5" item="3"/>
        </tpls>
      </n>
      <n v="6" in="1">
        <tpls c="6">
          <tpl fld="8" item="4"/>
          <tpl fld="0" item="0"/>
          <tpl fld="1" item="1"/>
          <tpl hier="218" item="1"/>
          <tpl fld="3" item="5"/>
          <tpl fld="5" item="3"/>
        </tpls>
      </n>
      <n v="54" in="0">
        <tpls c="6">
          <tpl fld="8" item="1"/>
          <tpl fld="0" item="0"/>
          <tpl fld="1" item="0"/>
          <tpl hier="218" item="1"/>
          <tpl fld="3" item="1"/>
          <tpl fld="5" item="4"/>
        </tpls>
      </n>
      <m in="1">
        <tpls c="6">
          <tpl fld="8" item="2"/>
          <tpl fld="0" item="0"/>
          <tpl fld="1" item="1"/>
          <tpl hier="218" item="1"/>
          <tpl fld="3" item="1"/>
          <tpl fld="5" item="4"/>
        </tpls>
      </m>
      <m in="1">
        <tpls c="6">
          <tpl fld="8" item="0"/>
          <tpl fld="0" item="0"/>
          <tpl fld="1" item="1"/>
          <tpl hier="218" item="1"/>
          <tpl fld="3" item="1"/>
          <tpl fld="5" item="5"/>
        </tpls>
      </m>
      <n v="27.22972972972973" in="1">
        <tpls c="6">
          <tpl fld="8" item="1"/>
          <tpl fld="0" item="0"/>
          <tpl fld="1" item="1"/>
          <tpl hier="218" item="1"/>
          <tpl fld="3" item="1"/>
          <tpl fld="5" item="5"/>
        </tpls>
      </n>
      <n v="108" in="0">
        <tpls c="6">
          <tpl fld="8" item="0"/>
          <tpl fld="0" item="0"/>
          <tpl fld="1" item="0"/>
          <tpl hier="218" item="1"/>
          <tpl fld="3" item="1"/>
          <tpl fld="5" item="5"/>
        </tpls>
      </n>
      <n v="106" in="0">
        <tpls c="6">
          <tpl fld="8" item="4"/>
          <tpl fld="0" item="0"/>
          <tpl fld="1" item="0"/>
          <tpl hier="218" item="1"/>
          <tpl fld="3" item="3"/>
          <tpl fld="5" item="1"/>
        </tpls>
      </n>
      <n v="3" in="0">
        <tpls c="6">
          <tpl fld="8" item="3"/>
          <tpl fld="0" item="0"/>
          <tpl fld="1" item="0"/>
          <tpl hier="218" item="1"/>
          <tpl fld="3" item="3"/>
          <tpl fld="5" item="1"/>
        </tpls>
      </n>
      <n v="75" in="0">
        <tpls c="6">
          <tpl fld="8" item="2"/>
          <tpl fld="0" item="0"/>
          <tpl fld="1" item="0"/>
          <tpl hier="218" item="1"/>
          <tpl fld="3" item="3"/>
          <tpl fld="5" item="2"/>
        </tpls>
      </n>
      <n v="1.6" in="1">
        <tpls c="6">
          <tpl fld="8" item="4"/>
          <tpl fld="0" item="0"/>
          <tpl fld="1" item="1"/>
          <tpl hier="218" item="1"/>
          <tpl fld="3" item="3"/>
          <tpl fld="5" item="2"/>
        </tpls>
      </n>
      <n v="0" in="0">
        <tpls c="6">
          <tpl fld="8" item="1"/>
          <tpl fld="0" item="0"/>
          <tpl fld="1" item="0"/>
          <tpl hier="218" item="1"/>
          <tpl fld="3" item="4"/>
          <tpl fld="5" item="0"/>
        </tpls>
      </n>
      <n v="4.1966216216216221" in="1">
        <tpls c="6">
          <tpl fld="8" item="2"/>
          <tpl fld="0" item="0"/>
          <tpl fld="1" item="1"/>
          <tpl hier="218" item="1"/>
          <tpl fld="3" item="4"/>
          <tpl fld="5" item="0"/>
        </tpls>
      </n>
      <n v="147.96567567567567" in="1">
        <tpls c="6">
          <tpl fld="8" item="3"/>
          <tpl fld="0" item="0"/>
          <tpl fld="1" item="1"/>
          <tpl hier="218" item="1"/>
          <tpl fld="3" item="7"/>
          <tpl fld="7" item="1"/>
        </tpls>
      </n>
      <n v="13" in="0">
        <tpls c="6">
          <tpl fld="8" item="4"/>
          <tpl fld="0" item="0"/>
          <tpl fld="1" item="0"/>
          <tpl hier="218" item="1"/>
          <tpl fld="3" item="7"/>
          <tpl fld="7" item="1"/>
        </tpls>
      </n>
      <n v="1691" in="0">
        <tpls c="6">
          <tpl fld="8" item="3"/>
          <tpl fld="0" item="0"/>
          <tpl fld="1" item="0"/>
          <tpl hier="218" item="1"/>
          <tpl fld="3" item="7"/>
          <tpl fld="7" item="1"/>
        </tpls>
      </n>
      <n v="54" in="0">
        <tpls c="6">
          <tpl fld="8" item="1"/>
          <tpl fld="0" item="0"/>
          <tpl fld="1" item="0"/>
          <tpl hier="218" item="1"/>
          <tpl fld="3" item="7"/>
          <tpl fld="7" item="3"/>
        </tpls>
      </n>
      <m in="1">
        <tpls c="6">
          <tpl fld="8" item="2"/>
          <tpl fld="0" item="0"/>
          <tpl fld="1" item="1"/>
          <tpl hier="218" item="1"/>
          <tpl fld="3" item="7"/>
          <tpl fld="7" item="3"/>
        </tpls>
      </m>
      <n v="14.249324324324325" in="1">
        <tpls c="6">
          <tpl fld="8" item="3"/>
          <tpl fld="0" item="0"/>
          <tpl fld="1" item="1"/>
          <tpl hier="218" item="1"/>
          <tpl fld="3" item="5"/>
          <tpl fld="5" item="0"/>
        </tpls>
      </n>
      <n v="208" in="0">
        <tpls c="6">
          <tpl fld="8" item="4"/>
          <tpl fld="0" item="0"/>
          <tpl fld="1" item="0"/>
          <tpl hier="218" item="1"/>
          <tpl fld="3" item="5"/>
          <tpl fld="5" item="0"/>
        </tpls>
      </n>
      <n v="921" in="0">
        <tpls c="6">
          <tpl fld="8" item="3"/>
          <tpl fld="0" item="0"/>
          <tpl fld="1" item="0"/>
          <tpl hier="218" item="1"/>
          <tpl fld="3" item="5"/>
          <tpl fld="5" item="0"/>
        </tpls>
      </n>
      <n v="44" in="0">
        <tpls c="6">
          <tpl fld="8" item="1"/>
          <tpl fld="0" item="0"/>
          <tpl fld="1" item="0"/>
          <tpl hier="218" item="1"/>
          <tpl fld="3" item="5"/>
          <tpl fld="5" item="6"/>
        </tpls>
      </n>
      <n v="4" in="1">
        <tpls c="6">
          <tpl fld="8" item="2"/>
          <tpl fld="0" item="0"/>
          <tpl fld="1" item="1"/>
          <tpl hier="218" item="1"/>
          <tpl fld="3" item="5"/>
          <tpl fld="5" item="6"/>
        </tpls>
      </n>
      <n v="9.35945945945946" in="1">
        <tpls c="6">
          <tpl fld="8" item="3"/>
          <tpl fld="0" item="0"/>
          <tpl fld="1" item="1"/>
          <tpl hier="218" item="1"/>
          <tpl fld="3" item="1"/>
          <tpl fld="5" item="7"/>
        </tpls>
      </n>
      <m in="0">
        <tpls c="6">
          <tpl fld="8" item="4"/>
          <tpl fld="0" item="0"/>
          <tpl fld="1" item="0"/>
          <tpl hier="218" item="1"/>
          <tpl fld="3" item="1"/>
          <tpl fld="5" item="7"/>
        </tpls>
      </m>
      <n v="271" in="0">
        <tpls c="6">
          <tpl fld="8" item="3"/>
          <tpl fld="0" item="0"/>
          <tpl fld="1" item="0"/>
          <tpl hier="218" item="1"/>
          <tpl fld="3" item="1"/>
          <tpl fld="5" item="7"/>
        </tpls>
      </n>
      <n v="405" in="0">
        <tpls c="6">
          <tpl fld="8" item="1"/>
          <tpl fld="0" item="0"/>
          <tpl fld="1" item="0"/>
          <tpl hier="218" item="1"/>
          <tpl fld="3" item="1"/>
          <tpl fld="5" item="3"/>
        </tpls>
      </n>
      <n v="18.35472972972973" in="1">
        <tpls c="6">
          <tpl fld="8" item="2"/>
          <tpl fld="0" item="0"/>
          <tpl fld="1" item="1"/>
          <tpl hier="218" item="1"/>
          <tpl fld="3" item="1"/>
          <tpl fld="5" item="3"/>
        </tpls>
      </n>
      <m in="1">
        <tpls c="6">
          <tpl fld="8" item="3"/>
          <tpl fld="0" item="0"/>
          <tpl fld="1" item="1"/>
          <tpl hier="218" item="1"/>
          <tpl fld="3" item="3"/>
          <tpl fld="5" item="4"/>
        </tpls>
      </m>
      <m in="0">
        <tpls c="6">
          <tpl fld="8" item="4"/>
          <tpl fld="0" item="0"/>
          <tpl fld="1" item="0"/>
          <tpl hier="218" item="1"/>
          <tpl fld="3" item="3"/>
          <tpl fld="5" item="4"/>
        </tpls>
      </m>
      <n v="1" in="0">
        <tpls c="6">
          <tpl fld="8" item="3"/>
          <tpl fld="0" item="0"/>
          <tpl fld="1" item="0"/>
          <tpl hier="218" item="1"/>
          <tpl fld="3" item="3"/>
          <tpl fld="5" item="4"/>
        </tpls>
      </n>
      <n v="4" in="0">
        <tpls c="6">
          <tpl fld="8" item="1"/>
          <tpl fld="0" item="0"/>
          <tpl fld="1" item="0"/>
          <tpl hier="218" item="1"/>
          <tpl fld="3" item="3"/>
          <tpl fld="5" item="5"/>
        </tpls>
      </n>
      <n v="2.75" in="1">
        <tpls c="6">
          <tpl fld="8" item="2"/>
          <tpl fld="0" item="0"/>
          <tpl fld="1" item="1"/>
          <tpl hier="218" item="1"/>
          <tpl fld="3" item="3"/>
          <tpl fld="5" item="5"/>
        </tpls>
      </n>
      <n v="1" in="1">
        <tpls c="6">
          <tpl fld="8" item="3"/>
          <tpl fld="0" item="0"/>
          <tpl fld="1" item="1"/>
          <tpl hier="218" item="1"/>
          <tpl fld="3" item="4"/>
          <tpl fld="5" item="1"/>
        </tpls>
      </n>
      <n v="37" in="0">
        <tpls c="6">
          <tpl fld="8" item="4"/>
          <tpl fld="0" item="0"/>
          <tpl fld="1" item="0"/>
          <tpl hier="218" item="1"/>
          <tpl fld="3" item="4"/>
          <tpl fld="5" item="1"/>
        </tpls>
      </n>
      <n v="9" in="0">
        <tpls c="6">
          <tpl fld="8" item="3"/>
          <tpl fld="0" item="0"/>
          <tpl fld="1" item="0"/>
          <tpl hier="218" item="1"/>
          <tpl fld="3" item="4"/>
          <tpl fld="5" item="1"/>
        </tpls>
      </n>
      <n v="1" in="0">
        <tpls c="6">
          <tpl fld="8" item="1"/>
          <tpl fld="0" item="0"/>
          <tpl fld="1" item="0"/>
          <tpl hier="218" item="1"/>
          <tpl fld="3" item="4"/>
          <tpl fld="5" item="2"/>
        </tpls>
      </n>
      <m in="1">
        <tpls c="6">
          <tpl fld="8" item="2"/>
          <tpl fld="0" item="0"/>
          <tpl fld="1" item="1"/>
          <tpl hier="218" item="1"/>
          <tpl fld="3" item="4"/>
          <tpl fld="5" item="2"/>
        </tpls>
      </m>
      <m in="1">
        <tpls c="6">
          <tpl fld="8" item="3"/>
          <tpl fld="0" item="0"/>
          <tpl fld="1" item="1"/>
          <tpl hier="218" item="1"/>
          <tpl fld="3" item="4"/>
          <tpl fld="5" item="6"/>
        </tpls>
      </m>
      <m in="1">
        <tpls c="6">
          <tpl fld="8" item="4"/>
          <tpl fld="0" item="0"/>
          <tpl fld="1" item="1"/>
          <tpl hier="218" item="1"/>
          <tpl fld="3" item="4"/>
          <tpl fld="5" item="6"/>
        </tpls>
      </m>
      <n v="37" in="0">
        <tpls c="6">
          <tpl fld="8" item="0"/>
          <tpl fld="0" item="0"/>
          <tpl fld="1" item="0"/>
          <tpl hier="218" item="1"/>
          <tpl fld="3" item="4"/>
          <tpl fld="5" item="6"/>
        </tpls>
      </n>
      <n v="340" in="0">
        <tpls c="6">
          <tpl fld="8" item="2"/>
          <tpl fld="0" item="0"/>
          <tpl fld="1" item="0"/>
          <tpl hier="218" item="1"/>
          <tpl fld="3" item="4"/>
          <tpl fld="5" item="8"/>
        </tpls>
      </n>
      <n v="2.85" in="1">
        <tpls c="6">
          <tpl fld="8" item="2"/>
          <tpl fld="0" item="0"/>
          <tpl fld="1" item="1"/>
          <tpl hier="218" item="1"/>
          <tpl fld="3" item="4"/>
          <tpl fld="5" item="8"/>
        </tpls>
      </n>
      <n v="45" in="0">
        <tpls c="5">
          <tpl fld="8" item="0"/>
          <tpl fld="0" item="0"/>
          <tpl fld="1" item="0"/>
          <tpl hier="218" item="1"/>
          <tpl fld="3" item="6"/>
        </tpls>
      </n>
      <n v="376" in="0">
        <tpls c="5">
          <tpl fld="8" item="3"/>
          <tpl fld="0" item="0"/>
          <tpl fld="1" item="0"/>
          <tpl hier="218" item="1"/>
          <tpl fld="3" item="6"/>
        </tpls>
      </n>
      <m in="1">
        <tpls c="6">
          <tpl fld="8" item="3"/>
          <tpl fld="0" item="0"/>
          <tpl fld="1" item="1"/>
          <tpl hier="218" item="1"/>
          <tpl fld="3" item="4"/>
          <tpl fld="5" item="0"/>
        </tpls>
      </m>
      <n v="19.531756756756756" in="1">
        <tpls c="6">
          <tpl fld="8" item="3"/>
          <tpl fld="0" item="0"/>
          <tpl fld="1" item="1"/>
          <tpl hier="218" item="1"/>
          <tpl fld="3" item="1"/>
          <tpl fld="5" item="5"/>
        </tpls>
      </n>
      <n v="16.2722972972973" in="1">
        <tpls c="6">
          <tpl fld="8" item="3"/>
          <tpl fld="0" item="0"/>
          <tpl fld="1" item="1"/>
          <tpl hier="218" item="1"/>
          <tpl fld="3" item="7"/>
          <tpl fld="7" item="4"/>
        </tpls>
      </n>
      <n v="255" in="0">
        <tpls c="5">
          <tpl fld="8" item="3"/>
          <tpl fld="0" item="0"/>
          <tpl fld="1" item="0"/>
          <tpl hier="218" item="1"/>
          <tpl fld="3" item="0"/>
        </tpls>
      </n>
      <n v="4" in="0">
        <tpls c="5">
          <tpl fld="8" item="4"/>
          <tpl fld="0" item="0"/>
          <tpl fld="1" item="0"/>
          <tpl hier="218" item="1"/>
          <tpl fld="3" item="2"/>
        </tpls>
      </n>
      <n v="451.76939189189187" in="1">
        <tpls c="5">
          <tpl fld="0" item="0"/>
          <tpl fld="2" item="2"/>
          <tpl fld="1" item="1"/>
          <tpl hier="218" item="1"/>
          <tpl fld="4" item="0"/>
        </tpls>
      </n>
      <n v="36" in="0">
        <tpls c="5">
          <tpl fld="0" item="0"/>
          <tpl fld="2" item="0"/>
          <tpl fld="1" item="0"/>
          <tpl hier="218" item="1"/>
          <tpl fld="3" item="0"/>
        </tpls>
      </n>
      <m in="1">
        <tpls c="6">
          <tpl fld="0" item="0"/>
          <tpl fld="2" item="4"/>
          <tpl fld="1" item="1"/>
          <tpl hier="218" item="1"/>
          <tpl fld="3" item="7"/>
          <tpl fld="7" item="0"/>
        </tpls>
      </m>
      <n v="1" in="0">
        <tpls c="6">
          <tpl fld="0" item="0"/>
          <tpl fld="2" item="3"/>
          <tpl fld="1" item="0"/>
          <tpl hier="218" item="1"/>
          <tpl fld="3" item="7"/>
          <tpl fld="7" item="0"/>
        </tpls>
      </n>
      <n v="87" in="0">
        <tpls c="6">
          <tpl fld="0" item="0"/>
          <tpl fld="2" item="0"/>
          <tpl fld="1" item="0"/>
          <tpl hier="218" item="1"/>
          <tpl fld="3" item="7"/>
          <tpl fld="7" item="4"/>
        </tpls>
      </n>
      <n v="26.719594594594593" in="1">
        <tpls c="6">
          <tpl fld="0" item="0"/>
          <tpl fld="2" item="4"/>
          <tpl fld="1" item="1"/>
          <tpl hier="218" item="1"/>
          <tpl fld="3" item="5"/>
          <tpl fld="5" item="1"/>
        </tpls>
      </n>
      <n v="867" in="0">
        <tpls c="6">
          <tpl fld="0" item="0"/>
          <tpl fld="2" item="3"/>
          <tpl fld="1" item="0"/>
          <tpl hier="218" item="1"/>
          <tpl fld="3" item="5"/>
          <tpl fld="5" item="1"/>
        </tpls>
      </n>
      <n v="33" in="0">
        <tpls c="6">
          <tpl fld="0" item="0"/>
          <tpl fld="2" item="0"/>
          <tpl fld="1" item="0"/>
          <tpl hier="218" item="1"/>
          <tpl fld="3" item="5"/>
          <tpl fld="5" item="7"/>
        </tpls>
      </n>
      <m in="1">
        <tpls c="6">
          <tpl fld="0" item="0"/>
          <tpl fld="2" item="4"/>
          <tpl fld="1" item="1"/>
          <tpl hier="218" item="1"/>
          <tpl fld="3" item="5"/>
          <tpl fld="5" item="2"/>
        </tpls>
      </m>
      <n v="9" in="0">
        <tpls c="6">
          <tpl fld="0" item="0"/>
          <tpl fld="2" item="3"/>
          <tpl fld="1" item="0"/>
          <tpl hier="218" item="1"/>
          <tpl fld="3" item="5"/>
          <tpl fld="5" item="2"/>
        </tpls>
      </n>
      <n v="161" in="0">
        <tpls c="6">
          <tpl fld="0" item="0"/>
          <tpl fld="2" item="0"/>
          <tpl fld="1" item="0"/>
          <tpl hier="218" item="1"/>
          <tpl fld="3" item="5"/>
          <tpl fld="5" item="3"/>
        </tpls>
      </n>
      <m in="1">
        <tpls c="6">
          <tpl fld="0" item="0"/>
          <tpl fld="2" item="4"/>
          <tpl fld="1" item="1"/>
          <tpl hier="218" item="1"/>
          <tpl fld="3" item="5"/>
          <tpl fld="5" item="8"/>
        </tpls>
      </m>
      <n v="259" in="0">
        <tpls c="6">
          <tpl fld="0" item="0"/>
          <tpl fld="2" item="3"/>
          <tpl fld="1" item="0"/>
          <tpl hier="218" item="1"/>
          <tpl fld="3" item="5"/>
          <tpl fld="5" item="8"/>
        </tpls>
      </n>
      <n v="15" in="0">
        <tpls c="6">
          <tpl fld="0" item="0"/>
          <tpl fld="2" item="0"/>
          <tpl fld="1" item="0"/>
          <tpl hier="218" item="1"/>
          <tpl fld="3" item="1"/>
          <tpl fld="5" item="4"/>
        </tpls>
      </n>
      <n v="2.85" in="1">
        <tpls c="6">
          <tpl fld="0" item="0"/>
          <tpl fld="2" item="4"/>
          <tpl fld="1" item="1"/>
          <tpl hier="218" item="1"/>
          <tpl fld="3" item="1"/>
          <tpl fld="5" item="0"/>
        </tpls>
      </n>
      <n v="1.45" in="1">
        <tpls c="6">
          <tpl fld="8" item="0"/>
          <tpl fld="0" item="0"/>
          <tpl fld="1" item="1"/>
          <tpl hier="218" item="1"/>
          <tpl fld="3" item="1"/>
          <tpl fld="5" item="1"/>
        </tpls>
      </n>
      <n v="3.536036036036036E-2" in="2">
        <tpls c="5">
          <tpl fld="8" item="0"/>
          <tpl fld="0" item="0"/>
          <tpl fld="1" item="2"/>
          <tpl hier="218" item="1"/>
          <tpl fld="3" item="1"/>
        </tpls>
      </n>
      <n v="1.23561333798211E-2" in="2">
        <tpls c="5">
          <tpl fld="8" item="2"/>
          <tpl fld="0" item="0"/>
          <tpl fld="1" item="2"/>
          <tpl hier="218" item="1"/>
          <tpl fld="3" item="1"/>
        </tpls>
      </n>
      <n v="8.5714285714285715E-2" in="2">
        <tpls c="5">
          <tpl fld="8" item="4"/>
          <tpl fld="0" item="0"/>
          <tpl fld="1" item="2"/>
          <tpl hier="218" item="1"/>
          <tpl fld="3" item="1"/>
        </tpls>
      </n>
      <n v="0.10502188183807441" in="2">
        <tpls c="5">
          <tpl fld="0" item="0"/>
          <tpl fld="1" item="2"/>
          <tpl hier="195" item="4294967295"/>
          <tpl hier="218" item="1"/>
          <tpl fld="3" item="6"/>
        </tpls>
      </n>
      <n v="27399" in="0">
        <tpls c="4">
          <tpl fld="0" item="0"/>
          <tpl fld="1" item="0"/>
          <tpl hier="218" item="1"/>
          <tpl fld="3" item="5"/>
        </tpls>
      </n>
      <n v="8.2373627894105711E-2" in="2">
        <tpls c="5">
          <tpl fld="0" item="0"/>
          <tpl fld="6" item="3"/>
          <tpl fld="1" item="2"/>
          <tpl hier="218" item="1"/>
          <tpl fld="3" item="7"/>
        </tpls>
      </n>
      <n v="5.0276412776412774E-2" in="2">
        <tpls c="4">
          <tpl fld="0" item="0"/>
          <tpl fld="1" item="2"/>
          <tpl hier="218" item="1"/>
          <tpl fld="3" item="0"/>
        </tpls>
      </n>
      <n v="199.6578378378378" in="1">
        <tpls c="6">
          <tpl fld="0" item="0"/>
          <tpl fld="1" item="1"/>
          <tpl fld="9" item="0"/>
          <tpl hier="218" item="1"/>
          <tpl fld="3" item="7"/>
          <tpl fld="7" item="1"/>
        </tpls>
      </n>
      <n v="309" in="0">
        <tpls c="6">
          <tpl fld="0" item="0"/>
          <tpl fld="1" item="0"/>
          <tpl fld="9" item="0"/>
          <tpl hier="218" item="1"/>
          <tpl fld="3" item="1"/>
          <tpl fld="5" item="0"/>
        </tpls>
      </n>
      <n v="0.95" in="1">
        <tpls c="6">
          <tpl fld="0" item="0"/>
          <tpl fld="1" item="1"/>
          <tpl fld="9" item="1"/>
          <tpl hier="218" item="1"/>
          <tpl fld="3" item="4"/>
          <tpl fld="5" item="1"/>
        </tpls>
      </n>
      <n v="9.003378378378379" in="1">
        <tpls c="6">
          <tpl fld="0" item="0"/>
          <tpl fld="1" item="1"/>
          <tpl fld="9" item="1"/>
          <tpl hier="218" item="1"/>
          <tpl fld="3" item="7"/>
          <tpl fld="7" item="0"/>
        </tpls>
      </n>
      <n v="1389" in="0">
        <tpls c="6">
          <tpl fld="0" item="0"/>
          <tpl fld="1" item="0"/>
          <tpl fld="9" item="1"/>
          <tpl hier="218" item="1"/>
          <tpl fld="3" item="5"/>
          <tpl fld="5" item="5"/>
        </tpls>
      </n>
      <n v="6.3689189189189195" in="1">
        <tpls c="6">
          <tpl fld="0" item="0"/>
          <tpl fld="1" item="1"/>
          <tpl fld="9" item="0"/>
          <tpl hier="218" item="1"/>
          <tpl fld="3" item="5"/>
          <tpl fld="5" item="6"/>
        </tpls>
      </n>
      <n v="11.409121621621622" in="1">
        <tpls c="6">
          <tpl fld="0" item="0"/>
          <tpl fld="1" item="1"/>
          <tpl fld="9" item="0"/>
          <tpl hier="218" item="1"/>
          <tpl fld="3" item="1"/>
          <tpl fld="5" item="6"/>
        </tpls>
      </n>
      <n v="1" in="0">
        <tpls c="6">
          <tpl fld="0" item="0"/>
          <tpl fld="1" item="0"/>
          <tpl fld="9" item="1"/>
          <tpl hier="218" item="1"/>
          <tpl fld="3" item="4"/>
          <tpl fld="5" item="4"/>
        </tpls>
      </n>
      <n v="0.44999999999999996" in="1">
        <tpls c="6">
          <tpl fld="0" item="0"/>
          <tpl fld="1" item="1"/>
          <tpl fld="9" item="1"/>
          <tpl hier="218" item="1"/>
          <tpl fld="3" item="4"/>
          <tpl fld="5" item="6"/>
        </tpls>
      </n>
      <n v="1" in="1">
        <tpls c="5">
          <tpl fld="8" item="0"/>
          <tpl fld="0" item="0"/>
          <tpl fld="1" item="1"/>
          <tpl hier="218" item="1"/>
          <tpl fld="3" item="0"/>
        </tpls>
      </n>
      <n v="52.180675675675673" in="1">
        <tpls c="6">
          <tpl fld="8" item="1"/>
          <tpl fld="0" item="0"/>
          <tpl fld="1" item="1"/>
          <tpl hier="218" item="1"/>
          <tpl fld="3" item="7"/>
          <tpl fld="7" item="2"/>
        </tpls>
      </n>
      <n v="362" in="0">
        <tpls c="6">
          <tpl fld="8" item="1"/>
          <tpl fld="0" item="0"/>
          <tpl fld="1" item="0"/>
          <tpl hier="218" item="1"/>
          <tpl fld="3" item="5"/>
          <tpl fld="5" item="4"/>
        </tpls>
      </n>
      <n v="777" in="0">
        <tpls c="6">
          <tpl fld="8" item="3"/>
          <tpl fld="0" item="0"/>
          <tpl fld="1" item="0"/>
          <tpl hier="218" item="1"/>
          <tpl fld="3" item="5"/>
          <tpl fld="5" item="4"/>
        </tpls>
      </n>
      <n v="49.734797297297298" in="1">
        <tpls c="6">
          <tpl fld="8" item="1"/>
          <tpl fld="0" item="0"/>
          <tpl fld="1" item="1"/>
          <tpl hier="218" item="1"/>
          <tpl fld="3" item="5"/>
          <tpl fld="5" item="5"/>
        </tpls>
      </n>
      <n v="484" in="0">
        <tpls c="6">
          <tpl fld="8" item="1"/>
          <tpl fld="0" item="0"/>
          <tpl fld="1" item="0"/>
          <tpl hier="218" item="1"/>
          <tpl fld="3" item="1"/>
          <tpl fld="5" item="1"/>
        </tpls>
      </n>
      <n v="590" in="0">
        <tpls c="6">
          <tpl fld="8" item="3"/>
          <tpl fld="0" item="0"/>
          <tpl fld="1" item="0"/>
          <tpl hier="218" item="1"/>
          <tpl fld="3" item="1"/>
          <tpl fld="5" item="1"/>
        </tpls>
      </n>
      <n v="0.89999999999999991" in="1">
        <tpls c="6">
          <tpl fld="8" item="1"/>
          <tpl fld="0" item="0"/>
          <tpl fld="1" item="1"/>
          <tpl hier="218" item="1"/>
          <tpl fld="3" item="1"/>
          <tpl fld="5" item="2"/>
        </tpls>
      </n>
      <n v="307" in="0">
        <tpls c="6">
          <tpl fld="8" item="1"/>
          <tpl fld="0" item="0"/>
          <tpl fld="1" item="0"/>
          <tpl hier="218" item="1"/>
          <tpl fld="3" item="1"/>
          <tpl fld="5" item="8"/>
        </tpls>
      </n>
      <n v="965" in="0">
        <tpls c="6">
          <tpl fld="8" item="3"/>
          <tpl fld="0" item="0"/>
          <tpl fld="1" item="0"/>
          <tpl hier="218" item="1"/>
          <tpl fld="3" item="1"/>
          <tpl fld="5" item="8"/>
        </tpls>
      </n>
      <m in="1">
        <tpls c="6">
          <tpl fld="8" item="1"/>
          <tpl fld="0" item="0"/>
          <tpl fld="1" item="1"/>
          <tpl hier="218" item="1"/>
          <tpl fld="3" item="3"/>
          <tpl fld="5" item="0"/>
        </tpls>
      </m>
      <n v="0" in="0">
        <tpls c="6">
          <tpl fld="8" item="1"/>
          <tpl fld="0" item="0"/>
          <tpl fld="1" item="0"/>
          <tpl hier="218" item="1"/>
          <tpl fld="3" item="3"/>
          <tpl fld="5" item="6"/>
        </tpls>
      </n>
      <n v="9" in="0">
        <tpls c="6">
          <tpl fld="8" item="3"/>
          <tpl fld="0" item="0"/>
          <tpl fld="1" item="0"/>
          <tpl hier="218" item="1"/>
          <tpl fld="3" item="3"/>
          <tpl fld="5" item="6"/>
        </tpls>
      </n>
      <m in="1">
        <tpls c="6">
          <tpl fld="8" item="1"/>
          <tpl fld="0" item="0"/>
          <tpl fld="1" item="1"/>
          <tpl hier="218" item="1"/>
          <tpl fld="3" item="4"/>
          <tpl fld="5" item="7"/>
        </tpls>
      </m>
      <n v="6" in="1">
        <tpls c="6">
          <tpl fld="8" item="2"/>
          <tpl fld="0" item="0"/>
          <tpl fld="1" item="1"/>
          <tpl hier="218" item="1"/>
          <tpl fld="3" item="4"/>
          <tpl fld="5" item="3"/>
        </tpls>
      </n>
      <n v="16" in="0">
        <tpls c="5">
          <tpl fld="8" item="0"/>
          <tpl fld="0" item="0"/>
          <tpl fld="1" item="0"/>
          <tpl hier="218" item="1"/>
          <tpl fld="3" item="0"/>
        </tpls>
      </n>
      <m in="1">
        <tpls c="6">
          <tpl fld="8" item="1"/>
          <tpl fld="0" item="0"/>
          <tpl fld="1" item="1"/>
          <tpl hier="218" item="1"/>
          <tpl fld="3" item="3"/>
          <tpl fld="5" item="8"/>
        </tpls>
      </m>
      <n v="5.05" in="1">
        <tpls c="5">
          <tpl fld="8" item="1"/>
          <tpl fld="0" item="0"/>
          <tpl fld="1" item="1"/>
          <tpl hier="218" item="1"/>
          <tpl fld="3" item="0"/>
        </tpls>
      </n>
      <m in="0">
        <tpls c="6">
          <tpl fld="8" item="4"/>
          <tpl fld="0" item="0"/>
          <tpl fld="1" item="0"/>
          <tpl hier="218" item="1"/>
          <tpl fld="3" item="7"/>
          <tpl fld="7" item="0"/>
        </tpls>
      </m>
      <n v="1" in="0">
        <tpls c="6">
          <tpl fld="8" item="0"/>
          <tpl fld="0" item="0"/>
          <tpl fld="1" item="0"/>
          <tpl hier="218" item="1"/>
          <tpl fld="3" item="7"/>
          <tpl fld="7" item="0"/>
        </tpls>
      </n>
      <n v="188" in="0">
        <tpls c="6">
          <tpl fld="8" item="4"/>
          <tpl fld="0" item="0"/>
          <tpl fld="1" item="0"/>
          <tpl hier="218" item="1"/>
          <tpl fld="3" item="5"/>
          <tpl fld="5" item="1"/>
        </tpls>
      </n>
      <n v="1.4540540540540541" in="1">
        <tpls c="6">
          <tpl fld="8" item="0"/>
          <tpl fld="0" item="0"/>
          <tpl fld="1" item="1"/>
          <tpl hier="218" item="1"/>
          <tpl fld="3" item="5"/>
          <tpl fld="5" item="2"/>
        </tpls>
      </n>
      <n v="3.8" in="1">
        <tpls c="6">
          <tpl fld="8" item="1"/>
          <tpl fld="0" item="0"/>
          <tpl fld="1" item="1"/>
          <tpl hier="218" item="1"/>
          <tpl fld="3" item="5"/>
          <tpl fld="5" item="2"/>
        </tpls>
      </n>
      <n v="9.3000000000000007" in="1">
        <tpls c="6">
          <tpl fld="8" item="0"/>
          <tpl fld="0" item="0"/>
          <tpl fld="1" item="1"/>
          <tpl hier="218" item="1"/>
          <tpl fld="3" item="5"/>
          <tpl fld="5" item="8"/>
        </tpls>
      </n>
      <n v="13.018581081081081" in="1">
        <tpls c="6">
          <tpl fld="8" item="2"/>
          <tpl fld="0" item="0"/>
          <tpl fld="1" item="1"/>
          <tpl hier="218" item="1"/>
          <tpl fld="3" item="5"/>
          <tpl fld="5" item="8"/>
        </tpls>
      </n>
      <n v="8.6" in="1">
        <tpls c="6">
          <tpl fld="8" item="3"/>
          <tpl fld="0" item="0"/>
          <tpl fld="1" item="1"/>
          <tpl hier="218" item="1"/>
          <tpl fld="3" item="1"/>
          <tpl fld="5" item="0"/>
        </tpls>
      </n>
      <n v="4.45" in="1">
        <tpls c="6">
          <tpl fld="8" item="2"/>
          <tpl fld="0" item="0"/>
          <tpl fld="1" item="1"/>
          <tpl hier="218" item="1"/>
          <tpl fld="3" item="1"/>
          <tpl fld="5" item="0"/>
        </tpls>
      </n>
      <n v="86" in="0">
        <tpls c="6">
          <tpl fld="8" item="1"/>
          <tpl fld="0" item="0"/>
          <tpl fld="1" item="0"/>
          <tpl hier="218" item="1"/>
          <tpl fld="3" item="1"/>
          <tpl fld="5" item="6"/>
        </tpls>
      </n>
      <m in="1">
        <tpls c="6">
          <tpl fld="8" item="4"/>
          <tpl fld="0" item="0"/>
          <tpl fld="1" item="1"/>
          <tpl hier="218" item="1"/>
          <tpl fld="3" item="1"/>
          <tpl fld="5" item="6"/>
        </tpls>
      </m>
      <n v="0" in="0">
        <tpls c="6">
          <tpl fld="8" item="1"/>
          <tpl fld="0" item="0"/>
          <tpl fld="1" item="0"/>
          <tpl hier="218" item="1"/>
          <tpl fld="3" item="3"/>
          <tpl fld="5" item="7"/>
        </tpls>
      </n>
      <n v="2" in="0">
        <tpls c="6">
          <tpl fld="8" item="3"/>
          <tpl fld="0" item="0"/>
          <tpl fld="1" item="0"/>
          <tpl hier="218" item="1"/>
          <tpl fld="3" item="3"/>
          <tpl fld="5" item="7"/>
        </tpls>
      </n>
      <n v="618" in="0">
        <tpls c="6">
          <tpl fld="8" item="4"/>
          <tpl fld="0" item="0"/>
          <tpl fld="1" item="0"/>
          <tpl hier="218" item="1"/>
          <tpl fld="3" item="3"/>
          <tpl fld="5" item="3"/>
        </tpls>
      </n>
      <n v="2295" in="0">
        <tpls c="6">
          <tpl fld="8" item="0"/>
          <tpl fld="0" item="0"/>
          <tpl fld="1" item="0"/>
          <tpl hier="218" item="1"/>
          <tpl fld="3" item="3"/>
          <tpl fld="5" item="3"/>
        </tpls>
      </n>
      <m in="1">
        <tpls c="6">
          <tpl fld="8" item="1"/>
          <tpl fld="0" item="0"/>
          <tpl fld="1" item="1"/>
          <tpl hier="218" item="1"/>
          <tpl fld="3" item="4"/>
          <tpl fld="5" item="4"/>
        </tpls>
      </m>
      <m in="0">
        <tpls c="6">
          <tpl fld="8" item="0"/>
          <tpl fld="0" item="0"/>
          <tpl fld="1" item="0"/>
          <tpl hier="218" item="1"/>
          <tpl fld="3" item="4"/>
          <tpl fld="5" item="4"/>
        </tpls>
      </m>
      <n v="333" in="0">
        <tpls c="6">
          <tpl fld="8" item="4"/>
          <tpl fld="0" item="0"/>
          <tpl fld="1" item="0"/>
          <tpl hier="218" item="1"/>
          <tpl fld="3" item="4"/>
          <tpl fld="5" item="5"/>
        </tpls>
      </n>
      <n v="6" in="0">
        <tpls c="6">
          <tpl fld="8" item="3"/>
          <tpl fld="0" item="0"/>
          <tpl fld="1" item="0"/>
          <tpl hier="218" item="1"/>
          <tpl fld="3" item="4"/>
          <tpl fld="5" item="5"/>
        </tpls>
      </n>
      <n v="96" in="0">
        <tpls c="6">
          <tpl fld="8" item="2"/>
          <tpl fld="0" item="0"/>
          <tpl fld="1" item="0"/>
          <tpl hier="218" item="1"/>
          <tpl fld="3" item="7"/>
          <tpl fld="7" item="4"/>
        </tpls>
      </n>
      <m in="1">
        <tpls c="6">
          <tpl fld="8" item="4"/>
          <tpl fld="0" item="0"/>
          <tpl fld="1" item="1"/>
          <tpl hier="218" item="1"/>
          <tpl fld="3" item="7"/>
          <tpl fld="7" item="4"/>
        </tpls>
      </m>
      <n v="89" in="0">
        <tpls c="6">
          <tpl fld="8" item="1"/>
          <tpl fld="0" item="0"/>
          <tpl fld="1" item="0"/>
          <tpl hier="218" item="1"/>
          <tpl fld="3" item="5"/>
          <tpl fld="5" item="7"/>
        </tpls>
      </n>
      <n v="2.4" in="1">
        <tpls c="6">
          <tpl fld="8" item="2"/>
          <tpl fld="0" item="0"/>
          <tpl fld="1" item="1"/>
          <tpl hier="218" item="1"/>
          <tpl fld="3" item="5"/>
          <tpl fld="5" item="7"/>
        </tpls>
      </n>
      <n v="26.75" in="1">
        <tpls c="6">
          <tpl fld="8" item="0"/>
          <tpl fld="0" item="0"/>
          <tpl fld="1" item="1"/>
          <tpl hier="218" item="1"/>
          <tpl fld="3" item="5"/>
          <tpl fld="5" item="3"/>
        </tpls>
      </n>
      <n v="35.061486486486487" in="1">
        <tpls c="6">
          <tpl fld="8" item="1"/>
          <tpl fld="0" item="0"/>
          <tpl fld="1" item="1"/>
          <tpl hier="218" item="1"/>
          <tpl fld="3" item="5"/>
          <tpl fld="5" item="3"/>
        </tpls>
      </n>
      <n v="1395" in="0">
        <tpls c="6">
          <tpl fld="8" item="0"/>
          <tpl fld="0" item="0"/>
          <tpl fld="1" item="0"/>
          <tpl hier="218" item="1"/>
          <tpl fld="3" item="5"/>
          <tpl fld="5" item="3"/>
        </tpls>
      </n>
      <n v="1" in="0">
        <tpls c="6">
          <tpl fld="8" item="4"/>
          <tpl fld="0" item="0"/>
          <tpl fld="1" item="0"/>
          <tpl hier="218" item="1"/>
          <tpl fld="3" item="1"/>
          <tpl fld="5" item="4"/>
        </tpls>
      </n>
      <n v="126" in="0">
        <tpls c="6">
          <tpl fld="8" item="3"/>
          <tpl fld="0" item="0"/>
          <tpl fld="1" item="0"/>
          <tpl hier="218" item="1"/>
          <tpl fld="3" item="1"/>
          <tpl fld="5" item="4"/>
        </tpls>
      </n>
      <n v="949" in="0">
        <tpls c="6">
          <tpl fld="8" item="2"/>
          <tpl fld="0" item="0"/>
          <tpl fld="1" item="0"/>
          <tpl hier="218" item="1"/>
          <tpl fld="3" item="1"/>
          <tpl fld="5" item="5"/>
        </tpls>
      </n>
      <m in="1">
        <tpls c="6">
          <tpl fld="8" item="4"/>
          <tpl fld="0" item="0"/>
          <tpl fld="1" item="1"/>
          <tpl hier="218" item="1"/>
          <tpl fld="3" item="1"/>
          <tpl fld="5" item="5"/>
        </tpls>
      </m>
      <n v="3" in="0">
        <tpls c="6">
          <tpl fld="8" item="1"/>
          <tpl fld="0" item="0"/>
          <tpl fld="1" item="0"/>
          <tpl hier="218" item="1"/>
          <tpl fld="3" item="3"/>
          <tpl fld="5" item="1"/>
        </tpls>
      </n>
      <n v="3.1" in="1">
        <tpls c="6">
          <tpl fld="8" item="2"/>
          <tpl fld="0" item="0"/>
          <tpl fld="1" item="1"/>
          <tpl hier="218" item="1"/>
          <tpl fld="3" item="3"/>
          <tpl fld="5" item="1"/>
        </tpls>
      </n>
      <n v="1" in="1">
        <tpls c="6">
          <tpl fld="8" item="0"/>
          <tpl fld="0" item="0"/>
          <tpl fld="1" item="1"/>
          <tpl hier="218" item="1"/>
          <tpl fld="3" item="3"/>
          <tpl fld="5" item="2"/>
        </tpls>
      </n>
      <m in="1">
        <tpls c="6">
          <tpl fld="8" item="1"/>
          <tpl fld="0" item="0"/>
          <tpl fld="1" item="1"/>
          <tpl hier="218" item="1"/>
          <tpl fld="3" item="3"/>
          <tpl fld="5" item="2"/>
        </tpls>
      </m>
      <n v="98" in="0">
        <tpls c="6">
          <tpl fld="8" item="0"/>
          <tpl fld="0" item="0"/>
          <tpl fld="1" item="0"/>
          <tpl hier="218" item="1"/>
          <tpl fld="3" item="3"/>
          <tpl fld="5" item="2"/>
        </tpls>
      </n>
      <n v="128" in="0">
        <tpls c="6">
          <tpl fld="8" item="4"/>
          <tpl fld="0" item="0"/>
          <tpl fld="1" item="0"/>
          <tpl hier="218" item="1"/>
          <tpl fld="3" item="4"/>
          <tpl fld="5" item="0"/>
        </tpls>
      </n>
      <n v="4" in="0">
        <tpls c="6">
          <tpl fld="8" item="3"/>
          <tpl fld="0" item="0"/>
          <tpl fld="1" item="0"/>
          <tpl hier="218" item="1"/>
          <tpl fld="3" item="4"/>
          <tpl fld="5" item="0"/>
        </tpls>
      </n>
      <n v="1624" in="0">
        <tpls c="6">
          <tpl fld="8" item="1"/>
          <tpl fld="0" item="0"/>
          <tpl fld="1" item="0"/>
          <tpl hier="218" item="1"/>
          <tpl fld="3" item="7"/>
          <tpl fld="7" item="1"/>
        </tpls>
      </n>
      <n v="15.645945945945945" in="1">
        <tpls c="6">
          <tpl fld="8" item="2"/>
          <tpl fld="0" item="0"/>
          <tpl fld="1" item="1"/>
          <tpl hier="218" item="1"/>
          <tpl fld="3" item="7"/>
          <tpl fld="7" item="1"/>
        </tpls>
      </n>
      <n v="3.8499999999999996" in="1">
        <tpls c="6">
          <tpl fld="8" item="3"/>
          <tpl fld="0" item="0"/>
          <tpl fld="1" item="1"/>
          <tpl hier="218" item="1"/>
          <tpl fld="3" item="7"/>
          <tpl fld="7" item="3"/>
        </tpls>
      </n>
      <n v="1" in="0">
        <tpls c="6">
          <tpl fld="8" item="4"/>
          <tpl fld="0" item="0"/>
          <tpl fld="1" item="0"/>
          <tpl hier="218" item="1"/>
          <tpl fld="3" item="7"/>
          <tpl fld="7" item="3"/>
        </tpls>
      </n>
      <n v="239" in="0">
        <tpls c="6">
          <tpl fld="8" item="3"/>
          <tpl fld="0" item="0"/>
          <tpl fld="1" item="0"/>
          <tpl hier="218" item="1"/>
          <tpl fld="3" item="7"/>
          <tpl fld="7" item="3"/>
        </tpls>
      </n>
      <n v="211" in="0">
        <tpls c="6">
          <tpl fld="8" item="1"/>
          <tpl fld="0" item="0"/>
          <tpl fld="1" item="0"/>
          <tpl hier="218" item="1"/>
          <tpl fld="3" item="5"/>
          <tpl fld="5" item="0"/>
        </tpls>
      </n>
      <n v="8.85" in="1">
        <tpls c="6">
          <tpl fld="8" item="2"/>
          <tpl fld="0" item="0"/>
          <tpl fld="1" item="1"/>
          <tpl hier="218" item="1"/>
          <tpl fld="3" item="5"/>
          <tpl fld="5" item="0"/>
        </tpls>
      </n>
      <n v="2.5189189189189189" in="1">
        <tpls c="6">
          <tpl fld="8" item="3"/>
          <tpl fld="0" item="0"/>
          <tpl fld="1" item="1"/>
          <tpl hier="218" item="1"/>
          <tpl fld="3" item="5"/>
          <tpl fld="5" item="6"/>
        </tpls>
      </n>
      <n v="3" in="0">
        <tpls c="6">
          <tpl fld="8" item="4"/>
          <tpl fld="0" item="0"/>
          <tpl fld="1" item="0"/>
          <tpl hier="218" item="1"/>
          <tpl fld="3" item="5"/>
          <tpl fld="5" item="6"/>
        </tpls>
      </n>
      <n v="302" in="0">
        <tpls c="6">
          <tpl fld="8" item="3"/>
          <tpl fld="0" item="0"/>
          <tpl fld="1" item="0"/>
          <tpl hier="218" item="1"/>
          <tpl fld="3" item="5"/>
          <tpl fld="5" item="6"/>
        </tpls>
      </n>
      <n v="42" in="0">
        <tpls c="6">
          <tpl fld="8" item="1"/>
          <tpl fld="0" item="0"/>
          <tpl fld="1" item="0"/>
          <tpl hier="218" item="1"/>
          <tpl fld="3" item="1"/>
          <tpl fld="5" item="7"/>
        </tpls>
      </n>
      <n v="5" in="1">
        <tpls c="6">
          <tpl fld="8" item="2"/>
          <tpl fld="0" item="0"/>
          <tpl fld="1" item="1"/>
          <tpl hier="218" item="1"/>
          <tpl fld="3" item="1"/>
          <tpl fld="5" item="7"/>
        </tpls>
      </n>
      <n v="28.700000000000003" in="1">
        <tpls c="6">
          <tpl fld="8" item="3"/>
          <tpl fld="0" item="0"/>
          <tpl fld="1" item="1"/>
          <tpl hier="218" item="1"/>
          <tpl fld="3" item="1"/>
          <tpl fld="5" item="3"/>
        </tpls>
      </n>
      <n v="14" in="0">
        <tpls c="6">
          <tpl fld="8" item="4"/>
          <tpl fld="0" item="0"/>
          <tpl fld="1" item="0"/>
          <tpl hier="218" item="1"/>
          <tpl fld="3" item="1"/>
          <tpl fld="5" item="3"/>
        </tpls>
      </n>
      <n v="2083" in="0">
        <tpls c="6">
          <tpl fld="8" item="3"/>
          <tpl fld="0" item="0"/>
          <tpl fld="1" item="0"/>
          <tpl hier="218" item="1"/>
          <tpl fld="3" item="1"/>
          <tpl fld="5" item="3"/>
        </tpls>
      </n>
      <n v="1" in="0">
        <tpls c="6">
          <tpl fld="8" item="1"/>
          <tpl fld="0" item="0"/>
          <tpl fld="1" item="0"/>
          <tpl hier="218" item="1"/>
          <tpl fld="3" item="3"/>
          <tpl fld="5" item="4"/>
        </tpls>
      </n>
      <m in="1">
        <tpls c="6">
          <tpl fld="8" item="2"/>
          <tpl fld="0" item="0"/>
          <tpl fld="1" item="1"/>
          <tpl hier="218" item="1"/>
          <tpl fld="3" item="3"/>
          <tpl fld="5" item="4"/>
        </tpls>
      </m>
      <n v="0.75" in="1">
        <tpls c="6">
          <tpl fld="8" item="3"/>
          <tpl fld="0" item="0"/>
          <tpl fld="1" item="1"/>
          <tpl hier="218" item="1"/>
          <tpl fld="3" item="3"/>
          <tpl fld="5" item="5"/>
        </tpls>
      </n>
      <n v="529" in="0">
        <tpls c="6">
          <tpl fld="8" item="4"/>
          <tpl fld="0" item="0"/>
          <tpl fld="1" item="0"/>
          <tpl hier="218" item="1"/>
          <tpl fld="3" item="3"/>
          <tpl fld="5" item="5"/>
        </tpls>
      </n>
      <n v="22" in="0">
        <tpls c="6">
          <tpl fld="8" item="3"/>
          <tpl fld="0" item="0"/>
          <tpl fld="1" item="0"/>
          <tpl hier="218" item="1"/>
          <tpl fld="3" item="3"/>
          <tpl fld="5" item="5"/>
        </tpls>
      </n>
      <n v="5" in="0">
        <tpls c="6">
          <tpl fld="8" item="1"/>
          <tpl fld="0" item="0"/>
          <tpl fld="1" item="0"/>
          <tpl hier="218" item="1"/>
          <tpl fld="3" item="4"/>
          <tpl fld="5" item="1"/>
        </tpls>
      </n>
      <n v="0.25" in="1">
        <tpls c="6">
          <tpl fld="8" item="2"/>
          <tpl fld="0" item="0"/>
          <tpl fld="1" item="1"/>
          <tpl hier="218" item="1"/>
          <tpl fld="3" item="4"/>
          <tpl fld="5" item="1"/>
        </tpls>
      </n>
      <m in="1">
        <tpls c="6">
          <tpl fld="8" item="3"/>
          <tpl fld="0" item="0"/>
          <tpl fld="1" item="1"/>
          <tpl hier="218" item="1"/>
          <tpl fld="3" item="4"/>
          <tpl fld="5" item="2"/>
        </tpls>
      </m>
      <n v="6" in="0">
        <tpls c="6">
          <tpl fld="8" item="4"/>
          <tpl fld="0" item="0"/>
          <tpl fld="1" item="0"/>
          <tpl hier="218" item="1"/>
          <tpl fld="3" item="4"/>
          <tpl fld="5" item="2"/>
        </tpls>
      </n>
      <n v="0" in="0">
        <tpls c="6">
          <tpl fld="8" item="3"/>
          <tpl fld="0" item="0"/>
          <tpl fld="1" item="0"/>
          <tpl hier="218" item="1"/>
          <tpl fld="3" item="4"/>
          <tpl fld="5" item="2"/>
        </tpls>
      </n>
      <n v="0" in="0">
        <tpls c="6">
          <tpl fld="8" item="1"/>
          <tpl fld="0" item="0"/>
          <tpl fld="1" item="0"/>
          <tpl hier="218" item="1"/>
          <tpl fld="3" item="4"/>
          <tpl fld="5" item="6"/>
        </tpls>
      </n>
      <m in="1">
        <tpls c="6">
          <tpl fld="8" item="1"/>
          <tpl fld="0" item="0"/>
          <tpl fld="1" item="1"/>
          <tpl hier="218" item="1"/>
          <tpl fld="3" item="4"/>
          <tpl fld="5" item="6"/>
        </tpls>
      </m>
      <n v="8.85" in="1">
        <tpls c="6">
          <tpl fld="8" item="0"/>
          <tpl fld="0" item="0"/>
          <tpl fld="1" item="1"/>
          <tpl hier="218" item="1"/>
          <tpl fld="3" item="4"/>
          <tpl fld="5" item="8"/>
        </tpls>
      </n>
      <n v="7" in="0">
        <tpls c="6">
          <tpl fld="8" item="3"/>
          <tpl fld="0" item="0"/>
          <tpl fld="1" item="0"/>
          <tpl hier="218" item="1"/>
          <tpl fld="3" item="4"/>
          <tpl fld="5" item="8"/>
        </tpls>
      </n>
      <n v="20.633108108108107" in="1">
        <tpls c="5">
          <tpl fld="8" item="3"/>
          <tpl fld="0" item="0"/>
          <tpl fld="1" item="1"/>
          <tpl hier="218" item="1"/>
          <tpl fld="3" item="6"/>
        </tpls>
      </n>
      <n v="155" in="0">
        <tpls c="5">
          <tpl fld="8" item="2"/>
          <tpl fld="0" item="0"/>
          <tpl fld="1" item="0"/>
          <tpl hier="218" item="1"/>
          <tpl fld="3" item="6"/>
        </tpls>
      </n>
      <n v="3.3" in="1">
        <tpls c="5">
          <tpl fld="8" item="2"/>
          <tpl fld="0" item="0"/>
          <tpl fld="1" item="1"/>
          <tpl hier="218" item="1"/>
          <tpl fld="3" item="6"/>
        </tpls>
      </n>
      <m in="1">
        <tpls c="6">
          <tpl fld="8" item="3"/>
          <tpl fld="0" item="0"/>
          <tpl fld="1" item="1"/>
          <tpl hier="218" item="1"/>
          <tpl fld="3" item="3"/>
          <tpl fld="5" item="2"/>
        </tpls>
      </m>
      <n v="36.481081081081079" in="1">
        <tpls c="6">
          <tpl fld="8" item="3"/>
          <tpl fld="0" item="0"/>
          <tpl fld="1" item="1"/>
          <tpl hier="218" item="1"/>
          <tpl fld="3" item="5"/>
          <tpl fld="5" item="3"/>
        </tpls>
      </n>
      <n v="16153" in="0">
        <tpls c="5">
          <tpl fld="8" item="3"/>
          <tpl fld="0" item="0"/>
          <tpl fld="1" item="0"/>
          <tpl hier="218" item="1"/>
          <tpl fld="4" item="0"/>
        </tpls>
      </n>
      <n v="6.6701351351351352" in="1">
        <tpls c="6">
          <tpl fld="8" item="4"/>
          <tpl fld="0" item="0"/>
          <tpl fld="1" item="1"/>
          <tpl hier="218" item="1"/>
          <tpl fld="3" item="4"/>
          <tpl fld="5" item="3"/>
        </tpls>
      </n>
      <n v="137.90777027027025" in="1">
        <tpls c="5">
          <tpl fld="0" item="0"/>
          <tpl fld="2" item="1"/>
          <tpl fld="1" item="1"/>
          <tpl hier="218" item="1"/>
          <tpl fld="4" item="0"/>
        </tpls>
      </n>
      <m in="1">
        <tpls c="5">
          <tpl fld="0" item="0"/>
          <tpl fld="2" item="4"/>
          <tpl fld="1" item="1"/>
          <tpl hier="218" item="1"/>
          <tpl fld="3" item="0"/>
        </tpls>
      </m>
      <n v="111" in="0">
        <tpls c="5">
          <tpl fld="0" item="0"/>
          <tpl fld="2" item="3"/>
          <tpl fld="1" item="0"/>
          <tpl hier="218" item="1"/>
          <tpl fld="3" item="0"/>
        </tpls>
      </n>
      <n v="15" in="0">
        <tpls c="6">
          <tpl fld="0" item="0"/>
          <tpl fld="2" item="0"/>
          <tpl fld="1" item="0"/>
          <tpl hier="218" item="1"/>
          <tpl fld="3" item="7"/>
          <tpl fld="7" item="0"/>
        </tpls>
      </n>
      <n v="6.2" in="1">
        <tpls c="6">
          <tpl fld="0" item="0"/>
          <tpl fld="2" item="4"/>
          <tpl fld="1" item="1"/>
          <tpl hier="218" item="1"/>
          <tpl fld="3" item="7"/>
          <tpl fld="7" item="4"/>
        </tpls>
      </n>
      <n v="65" in="0">
        <tpls c="6">
          <tpl fld="0" item="0"/>
          <tpl fld="2" item="3"/>
          <tpl fld="1" item="0"/>
          <tpl hier="218" item="1"/>
          <tpl fld="3" item="7"/>
          <tpl fld="7" item="4"/>
        </tpls>
      </n>
      <n v="610" in="0">
        <tpls c="6">
          <tpl fld="0" item="0"/>
          <tpl fld="2" item="0"/>
          <tpl fld="1" item="0"/>
          <tpl hier="218" item="1"/>
          <tpl fld="3" item="5"/>
          <tpl fld="5" item="1"/>
        </tpls>
      </n>
      <n v="1.972972972972973" in="1">
        <tpls c="6">
          <tpl fld="0" item="0"/>
          <tpl fld="2" item="4"/>
          <tpl fld="1" item="1"/>
          <tpl hier="218" item="1"/>
          <tpl fld="3" item="5"/>
          <tpl fld="5" item="7"/>
        </tpls>
      </n>
      <n v="183" in="0">
        <tpls c="6">
          <tpl fld="0" item="0"/>
          <tpl fld="2" item="3"/>
          <tpl fld="1" item="0"/>
          <tpl hier="218" item="1"/>
          <tpl fld="3" item="5"/>
          <tpl fld="5" item="7"/>
        </tpls>
      </n>
      <n v="7" in="0">
        <tpls c="6">
          <tpl fld="0" item="0"/>
          <tpl fld="2" item="0"/>
          <tpl fld="1" item="0"/>
          <tpl hier="218" item="1"/>
          <tpl fld="3" item="5"/>
          <tpl fld="5" item="2"/>
        </tpls>
      </n>
      <n v="9.28108108108108" in="1">
        <tpls c="6">
          <tpl fld="0" item="0"/>
          <tpl fld="2" item="4"/>
          <tpl fld="1" item="1"/>
          <tpl hier="218" item="1"/>
          <tpl fld="3" item="5"/>
          <tpl fld="5" item="3"/>
        </tpls>
      </n>
      <n v="1170" in="0">
        <tpls c="6">
          <tpl fld="0" item="0"/>
          <tpl fld="2" item="3"/>
          <tpl fld="1" item="0"/>
          <tpl hier="218" item="1"/>
          <tpl fld="3" item="5"/>
          <tpl fld="5" item="3"/>
        </tpls>
      </n>
      <n v="42" in="0">
        <tpls c="6">
          <tpl fld="0" item="0"/>
          <tpl fld="2" item="0"/>
          <tpl fld="1" item="0"/>
          <tpl hier="218" item="1"/>
          <tpl fld="3" item="5"/>
          <tpl fld="5" item="8"/>
        </tpls>
      </n>
      <n v="2.95" in="1">
        <tpls c="6">
          <tpl fld="0" item="0"/>
          <tpl fld="2" item="4"/>
          <tpl fld="1" item="1"/>
          <tpl hier="218" item="1"/>
          <tpl fld="3" item="1"/>
          <tpl fld="5" item="4"/>
        </tpls>
      </n>
      <n v="5" in="0">
        <tpls c="6">
          <tpl fld="0" item="0"/>
          <tpl fld="2" item="3"/>
          <tpl fld="1" item="0"/>
          <tpl hier="218" item="1"/>
          <tpl fld="3" item="1"/>
          <tpl fld="5" item="4"/>
        </tpls>
      </n>
      <n v="17" in="0">
        <tpls c="6">
          <tpl fld="0" item="0"/>
          <tpl fld="2" item="0"/>
          <tpl fld="1" item="0"/>
          <tpl hier="218" item="1"/>
          <tpl fld="3" item="1"/>
          <tpl fld="5" item="0"/>
        </tpls>
      </n>
      <n v="5.8493243243243249" in="1">
        <tpls c="6">
          <tpl fld="0" item="0"/>
          <tpl fld="2" item="4"/>
          <tpl fld="1" item="1"/>
          <tpl hier="218" item="1"/>
          <tpl fld="3" item="1"/>
          <tpl fld="5" item="5"/>
        </tpls>
      </n>
      <n v="1063" in="0">
        <tpls c="6">
          <tpl fld="0" item="0"/>
          <tpl fld="2" item="3"/>
          <tpl fld="1" item="0"/>
          <tpl hier="218" item="1"/>
          <tpl fld="3" item="1"/>
          <tpl fld="5" item="5"/>
        </tpls>
      </n>
      <n v="28" in="0">
        <tpls c="6">
          <tpl fld="0" item="0"/>
          <tpl fld="2" item="0"/>
          <tpl fld="1" item="0"/>
          <tpl hier="218" item="1"/>
          <tpl fld="3" item="1"/>
          <tpl fld="5" item="6"/>
        </tpls>
      </n>
      <n v="0.25" in="1">
        <tpls c="6">
          <tpl fld="0" item="0"/>
          <tpl fld="2" item="4"/>
          <tpl fld="1" item="1"/>
          <tpl hier="218" item="1"/>
          <tpl fld="3" item="3"/>
          <tpl fld="5" item="1"/>
        </tpls>
      </n>
      <n v="12" in="0">
        <tpls c="6">
          <tpl fld="0" item="0"/>
          <tpl fld="2" item="3"/>
          <tpl fld="1" item="0"/>
          <tpl hier="218" item="1"/>
          <tpl fld="3" item="3"/>
          <tpl fld="5" item="1"/>
        </tpls>
      </n>
      <n v="121" in="0">
        <tpls c="5">
          <tpl fld="0" item="0"/>
          <tpl fld="2" item="0"/>
          <tpl fld="1" item="0"/>
          <tpl hier="218" item="1"/>
          <tpl fld="3" item="2"/>
        </tpls>
      </n>
      <n v="11.08918918918919" in="1">
        <tpls c="5">
          <tpl fld="0" item="0"/>
          <tpl fld="2" item="5"/>
          <tpl fld="1" item="1"/>
          <tpl hier="218" item="1"/>
          <tpl fld="3" item="2"/>
        </tpls>
      </n>
      <m in="1">
        <tpls c="6">
          <tpl fld="0" item="0"/>
          <tpl fld="2" item="4"/>
          <tpl fld="1" item="1"/>
          <tpl hier="218" item="1"/>
          <tpl fld="3" item="3"/>
          <tpl fld="5" item="7"/>
        </tpls>
      </m>
      <n v="6" in="0">
        <tpls c="6">
          <tpl fld="0" item="0"/>
          <tpl fld="2" item="3"/>
          <tpl fld="1" item="0"/>
          <tpl hier="218" item="1"/>
          <tpl fld="3" item="3"/>
          <tpl fld="5" item="7"/>
        </tpls>
      </n>
      <n v="3" in="0">
        <tpls c="6">
          <tpl fld="0" item="0"/>
          <tpl fld="2" item="4"/>
          <tpl fld="1" item="0"/>
          <tpl hier="218" item="1"/>
          <tpl fld="3" item="3"/>
          <tpl fld="5" item="5"/>
        </tpls>
      </n>
      <n v="1.9145270270270272" in="1">
        <tpls c="6">
          <tpl fld="0" item="0"/>
          <tpl fld="2" item="2"/>
          <tpl fld="1" item="1"/>
          <tpl hier="218" item="1"/>
          <tpl fld="3" item="4"/>
          <tpl fld="5" item="7"/>
        </tpls>
      </n>
      <n v="310.62804054054061" in="1">
        <tpls c="6">
          <tpl fld="0" item="0"/>
          <tpl fld="2" item="0"/>
          <tpl fld="1" item="1"/>
          <tpl hier="218" item="1"/>
          <tpl fld="3" item="7"/>
          <tpl fld="7" item="1"/>
        </tpls>
      </n>
      <n v="587" in="0">
        <tpls c="6">
          <tpl fld="0" item="0"/>
          <tpl fld="2" item="4"/>
          <tpl fld="1" item="0"/>
          <tpl hier="218" item="1"/>
          <tpl fld="3" item="7"/>
          <tpl fld="7" item="1"/>
        </tpls>
      </n>
      <n v="1" in="1">
        <tpls c="6">
          <tpl fld="0" item="0"/>
          <tpl fld="2" item="0"/>
          <tpl fld="1" item="1"/>
          <tpl hier="218" item="1"/>
          <tpl fld="3" item="7"/>
          <tpl fld="7" item="3"/>
        </tpls>
      </n>
      <n v="138" in="0">
        <tpls c="6">
          <tpl fld="0" item="0"/>
          <tpl fld="2" item="4"/>
          <tpl fld="1" item="0"/>
          <tpl hier="218" item="1"/>
          <tpl fld="3" item="7"/>
          <tpl fld="7" item="3"/>
        </tpls>
      </n>
      <n v="6.6756756756756754" in="1">
        <tpls c="6">
          <tpl fld="0" item="0"/>
          <tpl fld="2" item="0"/>
          <tpl fld="1" item="1"/>
          <tpl hier="218" item="1"/>
          <tpl fld="3" item="1"/>
          <tpl fld="5" item="7"/>
        </tpls>
      </n>
      <n v="91" in="0">
        <tpls c="6">
          <tpl fld="0" item="0"/>
          <tpl fld="2" item="4"/>
          <tpl fld="1" item="0"/>
          <tpl hier="218" item="1"/>
          <tpl fld="3" item="1"/>
          <tpl fld="5" item="7"/>
        </tpls>
      </n>
      <n v="69" in="0">
        <tpls c="6">
          <tpl fld="0" item="0"/>
          <tpl fld="2" item="3"/>
          <tpl fld="1" item="0"/>
          <tpl hier="218" item="1"/>
          <tpl fld="3" item="7"/>
          <tpl fld="7" item="2"/>
        </tpls>
      </n>
      <n v="6.1135810810810813" in="1">
        <tpls c="6">
          <tpl fld="0" item="0"/>
          <tpl fld="2" item="5"/>
          <tpl fld="1" item="1"/>
          <tpl hier="218" item="1"/>
          <tpl fld="3" item="7"/>
          <tpl fld="7" item="2"/>
        </tpls>
      </n>
      <n v="115" in="0">
        <tpls c="6">
          <tpl fld="0" item="0"/>
          <tpl fld="2" item="2"/>
          <tpl fld="1" item="0"/>
          <tpl hier="218" item="1"/>
          <tpl fld="3" item="7"/>
          <tpl fld="7" item="2"/>
        </tpls>
      </n>
      <n v="0.25" in="1">
        <tpls c="6">
          <tpl fld="0" item="0"/>
          <tpl fld="2" item="2"/>
          <tpl fld="1" item="1"/>
          <tpl hier="218" item="1"/>
          <tpl fld="3" item="5"/>
          <tpl fld="5" item="4"/>
        </tpls>
      </n>
      <n v="1.7999999999999998" in="1">
        <tpls c="6">
          <tpl fld="0" item="0"/>
          <tpl fld="2" item="3"/>
          <tpl fld="1" item="1"/>
          <tpl hier="218" item="1"/>
          <tpl fld="3" item="5"/>
          <tpl fld="5" item="4"/>
        </tpls>
      </n>
      <n v="7.65" in="1">
        <tpls c="6">
          <tpl fld="0" item="0"/>
          <tpl fld="2" item="4"/>
          <tpl fld="1" item="1"/>
          <tpl hier="218" item="1"/>
          <tpl fld="3" item="5"/>
          <tpl fld="5" item="5"/>
        </tpls>
      </n>
      <n v="487" in="0">
        <tpls c="6">
          <tpl fld="0" item="0"/>
          <tpl fld="2" item="5"/>
          <tpl fld="1" item="0"/>
          <tpl hier="218" item="1"/>
          <tpl fld="3" item="5"/>
          <tpl fld="5" item="5"/>
        </tpls>
      </n>
      <n v="135" in="0">
        <tpls c="6">
          <tpl fld="0" item="0"/>
          <tpl fld="2" item="1"/>
          <tpl fld="1" item="0"/>
          <tpl hier="218" item="1"/>
          <tpl fld="3" item="5"/>
          <tpl fld="5" item="5"/>
        </tpls>
      </n>
      <n v="162" in="0">
        <tpls c="6">
          <tpl fld="0" item="0"/>
          <tpl fld="2" item="0"/>
          <tpl fld="1" item="0"/>
          <tpl hier="218" item="1"/>
          <tpl fld="3" item="1"/>
          <tpl fld="5" item="1"/>
        </tpls>
      </n>
      <n v="32.820540540540541" in="1">
        <tpls c="6">
          <tpl fld="0" item="0"/>
          <tpl fld="2" item="0"/>
          <tpl fld="1" item="1"/>
          <tpl hier="218" item="1"/>
          <tpl fld="3" item="1"/>
          <tpl fld="5" item="1"/>
        </tpls>
      </n>
      <n v="276" in="0">
        <tpls c="6">
          <tpl fld="0" item="0"/>
          <tpl fld="2" item="4"/>
          <tpl fld="1" item="0"/>
          <tpl hier="218" item="1"/>
          <tpl fld="3" item="1"/>
          <tpl fld="5" item="1"/>
        </tpls>
      </n>
      <n v="17" in="0">
        <tpls c="6">
          <tpl fld="0" item="0"/>
          <tpl fld="2" item="3"/>
          <tpl fld="1" item="0"/>
          <tpl hier="218" item="1"/>
          <tpl fld="3" item="1"/>
          <tpl fld="5" item="2"/>
        </tpls>
      </n>
      <m in="1">
        <tpls c="6">
          <tpl fld="0" item="0"/>
          <tpl fld="2" item="3"/>
          <tpl fld="1" item="1"/>
          <tpl hier="218" item="1"/>
          <tpl fld="3" item="1"/>
          <tpl fld="5" item="2"/>
        </tpls>
      </m>
      <n v="3.560810810810811" in="1">
        <tpls c="6">
          <tpl fld="0" item="0"/>
          <tpl fld="2" item="4"/>
          <tpl fld="1" item="1"/>
          <tpl hier="218" item="1"/>
          <tpl fld="3" item="1"/>
          <tpl fld="5" item="8"/>
        </tpls>
      </n>
      <n v="16.654054054054054" in="1">
        <tpls c="6">
          <tpl fld="0" item="0"/>
          <tpl fld="2" item="0"/>
          <tpl fld="1" item="1"/>
          <tpl hier="218" item="1"/>
          <tpl fld="3" item="1"/>
          <tpl fld="5" item="8"/>
        </tpls>
      </n>
      <n v="512" in="0">
        <tpls c="6">
          <tpl fld="0" item="0"/>
          <tpl fld="2" item="4"/>
          <tpl fld="1" item="0"/>
          <tpl hier="218" item="1"/>
          <tpl fld="3" item="1"/>
          <tpl fld="5" item="8"/>
        </tpls>
      </n>
      <m in="1">
        <tpls c="6">
          <tpl fld="0" item="0"/>
          <tpl fld="2" item="5"/>
          <tpl fld="1" item="1"/>
          <tpl hier="218" item="1"/>
          <tpl fld="3" item="3"/>
          <tpl fld="5" item="0"/>
        </tpls>
      </m>
      <n v="0" in="0">
        <tpls c="6">
          <tpl fld="0" item="0"/>
          <tpl fld="2" item="1"/>
          <tpl fld="1" item="0"/>
          <tpl hier="218" item="1"/>
          <tpl fld="3" item="3"/>
          <tpl fld="5" item="0"/>
        </tpls>
      </n>
      <n v="3742" in="0">
        <tpls c="6">
          <tpl fld="0" item="0"/>
          <tpl fld="2" item="2"/>
          <tpl fld="1" item="0"/>
          <tpl hier="218" item="1"/>
          <tpl fld="3" item="3"/>
          <tpl fld="5" item="8"/>
        </tpls>
      </n>
      <n v="9" in="0">
        <tpls c="6">
          <tpl fld="0" item="0"/>
          <tpl fld="2" item="5"/>
          <tpl fld="1" item="0"/>
          <tpl hier="218" item="1"/>
          <tpl fld="3" item="3"/>
          <tpl fld="5" item="8"/>
        </tpls>
      </n>
      <n v="1.45" in="1">
        <tpls c="6">
          <tpl fld="0" item="0"/>
          <tpl fld="2" item="2"/>
          <tpl fld="1" item="1"/>
          <tpl hier="218" item="1"/>
          <tpl fld="3" item="7"/>
          <tpl fld="7" item="3"/>
        </tpls>
      </n>
      <n v="1840" in="0">
        <tpls c="6">
          <tpl fld="0" item="0"/>
          <tpl fld="2" item="2"/>
          <tpl fld="1" item="0"/>
          <tpl hier="218" item="1"/>
          <tpl fld="3" item="5"/>
          <tpl fld="5" item="8"/>
        </tpls>
      </n>
      <n v="195" in="0">
        <tpls c="5">
          <tpl fld="0" item="0"/>
          <tpl fld="2" item="2"/>
          <tpl fld="1" item="0"/>
          <tpl hier="218" item="1"/>
          <tpl fld="3" item="2"/>
        </tpls>
      </n>
      <n v="3683" in="0">
        <tpls c="6">
          <tpl fld="0" item="0"/>
          <tpl fld="2" item="2"/>
          <tpl fld="1" item="0"/>
          <tpl hier="218" item="1"/>
          <tpl fld="3" item="5"/>
          <tpl fld="5" item="3"/>
        </tpls>
      </n>
      <n v="35512" in="0">
        <tpls c="5">
          <tpl fld="0" item="0"/>
          <tpl fld="2" item="2"/>
          <tpl fld="1" item="0"/>
          <tpl hier="218" item="1"/>
          <tpl fld="4" item="0"/>
        </tpls>
      </n>
      <n v="0" in="0">
        <tpls c="6">
          <tpl fld="0" item="0"/>
          <tpl fld="2" item="1"/>
          <tpl fld="1" item="0"/>
          <tpl hier="218" item="1"/>
          <tpl fld="3" item="3"/>
          <tpl fld="5" item="7"/>
        </tpls>
      </n>
      <n v="8" in="0">
        <tpls c="6">
          <tpl fld="0" item="0"/>
          <tpl fld="2" item="1"/>
          <tpl fld="1" item="0"/>
          <tpl hier="218" item="1"/>
          <tpl fld="3" item="5"/>
          <tpl fld="5" item="2"/>
        </tpls>
      </n>
      <n v="157" in="0">
        <tpls c="6">
          <tpl fld="0" item="0"/>
          <tpl fld="2" item="1"/>
          <tpl fld="1" item="0"/>
          <tpl hier="218" item="1"/>
          <tpl fld="3" item="1"/>
          <tpl fld="5" item="5"/>
        </tpls>
      </n>
      <n v="56" in="0">
        <tpls c="6">
          <tpl fld="0" item="0"/>
          <tpl fld="2" item="1"/>
          <tpl fld="1" item="0"/>
          <tpl hier="218" item="1"/>
          <tpl fld="3" item="7"/>
          <tpl fld="7" item="4"/>
        </tpls>
      </n>
      <n v="0.5" in="1">
        <tpls c="6">
          <tpl fld="0" item="0"/>
          <tpl fld="2" item="2"/>
          <tpl fld="1" item="1"/>
          <tpl hier="218" item="1"/>
          <tpl fld="3" item="4"/>
          <tpl fld="5" item="2"/>
        </tpls>
      </n>
      <n v="1" in="1">
        <tpls c="6">
          <tpl fld="0" item="0"/>
          <tpl fld="6" item="1"/>
          <tpl fld="1" item="1"/>
          <tpl hier="218" item="1"/>
          <tpl fld="3" item="4"/>
          <tpl fld="5" item="8"/>
        </tpls>
      </n>
      <n v="1" in="1">
        <tpls c="6">
          <tpl fld="8" item="0"/>
          <tpl fld="0" item="0"/>
          <tpl fld="1" item="1"/>
          <tpl hier="218" item="1"/>
          <tpl fld="3" item="4"/>
          <tpl fld="5" item="6"/>
        </tpls>
      </n>
      <n v="0.11374832104832103" in="2">
        <tpls c="5">
          <tpl fld="0" item="0"/>
          <tpl fld="2" item="1"/>
          <tpl fld="1" item="2"/>
          <tpl hier="218" item="1"/>
          <tpl fld="3" item="7"/>
        </tpls>
      </n>
      <n v="1.6677191988536007E-2" in="2">
        <tpls c="5">
          <tpl fld="8" item="4"/>
          <tpl fld="0" item="0"/>
          <tpl fld="1" item="2"/>
          <tpl hier="218" item="1"/>
          <tpl fld="3" item="4"/>
        </tpls>
      </n>
      <n v="396.79912162162162" in="1">
        <tpls c="5">
          <tpl fld="0" item="0"/>
          <tpl fld="1" item="1"/>
          <tpl fld="9" item="1"/>
          <tpl hier="218" item="1"/>
          <tpl fld="4" item="0"/>
        </tpls>
      </n>
      <n v="48.80851351351351" in="1">
        <tpls c="6">
          <tpl fld="0" item="0"/>
          <tpl fld="1" item="1"/>
          <tpl fld="9" item="0"/>
          <tpl hier="218" item="1"/>
          <tpl fld="3" item="3"/>
          <tpl fld="5" item="8"/>
        </tpls>
      </n>
      <n v="32" in="0">
        <tpls c="6">
          <tpl fld="8" item="0"/>
          <tpl fld="0" item="0"/>
          <tpl fld="1" item="0"/>
          <tpl hier="218" item="1"/>
          <tpl fld="3" item="7"/>
          <tpl fld="7" item="2"/>
        </tpls>
      </n>
      <n v="8.5" in="1">
        <tpls c="6">
          <tpl fld="8" item="2"/>
          <tpl fld="0" item="0"/>
          <tpl fld="1" item="1"/>
          <tpl hier="218" item="1"/>
          <tpl fld="3" item="1"/>
          <tpl fld="5" item="1"/>
        </tpls>
      </n>
      <n v="4" in="0">
        <tpls c="6">
          <tpl fld="8" item="4"/>
          <tpl fld="0" item="0"/>
          <tpl fld="1" item="0"/>
          <tpl hier="218" item="1"/>
          <tpl fld="3" item="3"/>
          <tpl fld="5" item="0"/>
        </tpls>
      </n>
      <n v="1" in="0">
        <tpls c="6">
          <tpl fld="8" item="0"/>
          <tpl fld="0" item="0"/>
          <tpl fld="1" item="0"/>
          <tpl hier="218" item="1"/>
          <tpl fld="3" item="4"/>
          <tpl fld="5" item="7"/>
        </tpls>
      </n>
      <n v="36" in="0">
        <tpls c="6">
          <tpl fld="8" item="1"/>
          <tpl fld="0" item="0"/>
          <tpl fld="1" item="0"/>
          <tpl hier="218" item="1"/>
          <tpl fld="3" item="7"/>
          <tpl fld="7" item="0"/>
        </tpls>
      </n>
      <n v="2" in="0">
        <tpls c="6">
          <tpl fld="8" item="4"/>
          <tpl fld="0" item="0"/>
          <tpl fld="1" item="0"/>
          <tpl hier="218" item="1"/>
          <tpl fld="3" item="5"/>
          <tpl fld="5" item="2"/>
        </tpls>
      </n>
      <n v="10.731081081081081" in="1">
        <tpls c="6">
          <tpl fld="8" item="1"/>
          <tpl fld="0" item="0"/>
          <tpl fld="1" item="1"/>
          <tpl hier="218" item="1"/>
          <tpl fld="3" item="1"/>
          <tpl fld="5" item="0"/>
        </tpls>
      </n>
      <n v="6.8" in="1">
        <tpls c="6">
          <tpl fld="8" item="2"/>
          <tpl fld="0" item="0"/>
          <tpl fld="1" item="1"/>
          <tpl hier="218" item="1"/>
          <tpl fld="3" item="3"/>
          <tpl fld="5" item="7"/>
        </tpls>
      </n>
      <n v="1" in="0">
        <tpls c="6">
          <tpl fld="8" item="3"/>
          <tpl fld="0" item="0"/>
          <tpl fld="1" item="0"/>
          <tpl hier="218" item="1"/>
          <tpl fld="3" item="4"/>
          <tpl fld="5" item="4"/>
        </tpls>
      </n>
      <n v="1" in="1">
        <tpls c="6">
          <tpl fld="8" item="2"/>
          <tpl fld="0" item="0"/>
          <tpl fld="1" item="1"/>
          <tpl hier="218" item="1"/>
          <tpl fld="3" item="7"/>
          <tpl fld="7" item="4"/>
        </tpls>
      </n>
      <n v="379" in="0">
        <tpls c="6">
          <tpl fld="8" item="4"/>
          <tpl fld="0" item="0"/>
          <tpl fld="1" item="0"/>
          <tpl hier="218" item="1"/>
          <tpl fld="3" item="5"/>
          <tpl fld="5" item="3"/>
        </tpls>
      </n>
      <n v="628" in="0">
        <tpls c="6">
          <tpl fld="8" item="1"/>
          <tpl fld="0" item="0"/>
          <tpl fld="1" item="0"/>
          <tpl hier="218" item="1"/>
          <tpl fld="3" item="1"/>
          <tpl fld="5" item="5"/>
        </tpls>
      </n>
      <n v="283" in="0">
        <tpls c="6">
          <tpl fld="8" item="0"/>
          <tpl fld="0" item="0"/>
          <tpl fld="1" item="0"/>
          <tpl hier="218" item="1"/>
          <tpl fld="3" item="3"/>
          <tpl fld="5" item="1"/>
        </tpls>
      </n>
      <n v="1.3905405405405407" in="1">
        <tpls c="6">
          <tpl fld="8" item="4"/>
          <tpl fld="0" item="0"/>
          <tpl fld="1" item="1"/>
          <tpl hier="218" item="1"/>
          <tpl fld="3" item="4"/>
          <tpl fld="5" item="0"/>
        </tpls>
      </n>
      <n v="141" in="0">
        <tpls c="6">
          <tpl fld="8" item="2"/>
          <tpl fld="0" item="0"/>
          <tpl fld="1" item="0"/>
          <tpl hier="218" item="1"/>
          <tpl fld="3" item="7"/>
          <tpl fld="7" item="3"/>
        </tpls>
      </n>
      <n v="700" in="0">
        <tpls c="6">
          <tpl fld="8" item="0"/>
          <tpl fld="0" item="0"/>
          <tpl fld="1" item="0"/>
          <tpl hier="218" item="1"/>
          <tpl fld="3" item="5"/>
          <tpl fld="5" item="0"/>
        </tpls>
      </n>
      <n v="8.6756756756756754" in="1">
        <tpls c="6">
          <tpl fld="8" item="1"/>
          <tpl fld="0" item="0"/>
          <tpl fld="1" item="1"/>
          <tpl hier="218" item="1"/>
          <tpl fld="3" item="1"/>
          <tpl fld="5" item="7"/>
        </tpls>
      </n>
      <m in="1">
        <tpls c="6">
          <tpl fld="8" item="0"/>
          <tpl fld="0" item="0"/>
          <tpl fld="1" item="1"/>
          <tpl hier="218" item="1"/>
          <tpl fld="3" item="3"/>
          <tpl fld="5" item="4"/>
        </tpls>
      </m>
      <n v="6.6591216216216216" in="1">
        <tpls c="6">
          <tpl fld="8" item="4"/>
          <tpl fld="0" item="0"/>
          <tpl fld="1" item="1"/>
          <tpl hier="218" item="1"/>
          <tpl fld="3" item="3"/>
          <tpl fld="5" item="5"/>
        </tpls>
      </n>
      <n v="24" in="0">
        <tpls c="6">
          <tpl fld="8" item="2"/>
          <tpl fld="0" item="0"/>
          <tpl fld="1" item="0"/>
          <tpl hier="218" item="1"/>
          <tpl fld="3" item="4"/>
          <tpl fld="5" item="2"/>
        </tpls>
      </n>
      <m in="1">
        <tpls c="6">
          <tpl fld="8" item="3"/>
          <tpl fld="0" item="0"/>
          <tpl fld="1" item="1"/>
          <tpl hier="218" item="1"/>
          <tpl fld="3" item="4"/>
          <tpl fld="5" item="8"/>
        </tpls>
      </m>
      <n v="72.05689189189188" in="1">
        <tpls c="5">
          <tpl fld="8" item="1"/>
          <tpl fld="0" item="0"/>
          <tpl fld="1" item="1"/>
          <tpl hier="218" item="1"/>
          <tpl fld="3" item="6"/>
        </tpls>
      </n>
      <n v="857" in="0">
        <tpls c="5">
          <tpl fld="8" item="3"/>
          <tpl fld="0" item="0"/>
          <tpl fld="1" item="0"/>
          <tpl hier="218" item="1"/>
          <tpl fld="3" item="2"/>
        </tpls>
      </n>
      <n v="1.4054054054054055" in="1">
        <tpls c="6">
          <tpl fld="0" item="0"/>
          <tpl fld="2" item="2"/>
          <tpl fld="1" item="1"/>
          <tpl hier="218" item="1"/>
          <tpl fld="3" item="7"/>
          <tpl fld="7" item="0"/>
        </tpls>
      </n>
      <n v="3.2310810810810811" in="1">
        <tpls c="6">
          <tpl fld="0" item="0"/>
          <tpl fld="2" item="1"/>
          <tpl fld="1" item="1"/>
          <tpl hier="218" item="1"/>
          <tpl fld="3" item="5"/>
          <tpl fld="5" item="7"/>
        </tpls>
      </n>
      <n v="531" in="0">
        <tpls c="6">
          <tpl fld="0" item="0"/>
          <tpl fld="2" item="5"/>
          <tpl fld="1" item="0"/>
          <tpl hier="218" item="1"/>
          <tpl fld="3" item="5"/>
          <tpl fld="5" item="3"/>
        </tpls>
      </n>
      <m in="1">
        <tpls c="6">
          <tpl fld="0" item="0"/>
          <tpl fld="2" item="2"/>
          <tpl fld="1" item="1"/>
          <tpl hier="218" item="1"/>
          <tpl fld="3" item="1"/>
          <tpl fld="5" item="4"/>
        </tpls>
      </m>
      <n v="57" in="0">
        <tpls c="6">
          <tpl fld="0" item="0"/>
          <tpl fld="2" item="5"/>
          <tpl fld="1" item="0"/>
          <tpl hier="218" item="1"/>
          <tpl fld="3" item="1"/>
          <tpl fld="5" item="0"/>
        </tpls>
      </n>
      <n v="175" in="0">
        <tpls c="6">
          <tpl fld="0" item="0"/>
          <tpl fld="2" item="0"/>
          <tpl fld="1" item="0"/>
          <tpl hier="218" item="1"/>
          <tpl fld="3" item="1"/>
          <tpl fld="5" item="5"/>
        </tpls>
      </n>
      <n v="4.45" in="1">
        <tpls c="6">
          <tpl fld="0" item="0"/>
          <tpl fld="2" item="2"/>
          <tpl fld="1" item="1"/>
          <tpl hier="218" item="1"/>
          <tpl fld="3" item="1"/>
          <tpl fld="5" item="6"/>
        </tpls>
      </n>
      <n v="9.8432432432432435" in="1">
        <tpls c="6">
          <tpl fld="0" item="0"/>
          <tpl fld="2" item="2"/>
          <tpl fld="1" item="1"/>
          <tpl hier="218" item="1"/>
          <tpl fld="3" item="3"/>
          <tpl fld="5" item="1"/>
        </tpls>
      </n>
      <n v="13.05" in="1">
        <tpls c="5">
          <tpl fld="0" item="0"/>
          <tpl fld="2" item="4"/>
          <tpl fld="1" item="1"/>
          <tpl hier="218" item="1"/>
          <tpl fld="3" item="2"/>
        </tpls>
      </n>
      <n v="47.464729729729726" in="1">
        <tpls c="5">
          <tpl fld="0" item="0"/>
          <tpl fld="2" item="0"/>
          <tpl fld="1" item="1"/>
          <tpl hier="218" item="1"/>
          <tpl fld="3" item="2"/>
        </tpls>
      </n>
      <n v="7.75" in="1">
        <tpls c="6">
          <tpl fld="0" item="0"/>
          <tpl fld="2" item="2"/>
          <tpl fld="1" item="1"/>
          <tpl hier="218" item="1"/>
          <tpl fld="3" item="3"/>
          <tpl fld="5" item="7"/>
        </tpls>
      </n>
      <m in="1">
        <tpls c="6">
          <tpl fld="0" item="0"/>
          <tpl fld="2" item="3"/>
          <tpl fld="1" item="1"/>
          <tpl hier="218" item="1"/>
          <tpl fld="3" item="3"/>
          <tpl fld="5" item="5"/>
        </tpls>
      </m>
      <m in="1">
        <tpls c="6">
          <tpl fld="0" item="0"/>
          <tpl fld="2" item="4"/>
          <tpl fld="1" item="1"/>
          <tpl hier="218" item="1"/>
          <tpl fld="3" item="4"/>
          <tpl fld="5" item="7"/>
        </tpls>
      </m>
      <n v="47.427972972972974" in="1">
        <tpls c="6">
          <tpl fld="0" item="0"/>
          <tpl fld="2" item="5"/>
          <tpl fld="1" item="1"/>
          <tpl hier="218" item="1"/>
          <tpl fld="3" item="7"/>
          <tpl fld="7" item="1"/>
        </tpls>
      </n>
      <n v="13" in="0">
        <tpls c="6">
          <tpl fld="0" item="0"/>
          <tpl fld="2" item="0"/>
          <tpl fld="1" item="0"/>
          <tpl hier="218" item="1"/>
          <tpl fld="3" item="7"/>
          <tpl fld="7" item="3"/>
        </tpls>
      </n>
      <n v="15" in="0">
        <tpls c="6">
          <tpl fld="0" item="0"/>
          <tpl fld="2" item="1"/>
          <tpl fld="1" item="0"/>
          <tpl hier="218" item="1"/>
          <tpl fld="3" item="7"/>
          <tpl fld="7" item="3"/>
        </tpls>
      </n>
      <n v="3" in="1">
        <tpls c="6">
          <tpl fld="0" item="0"/>
          <tpl fld="2" item="5"/>
          <tpl fld="1" item="1"/>
          <tpl hier="218" item="1"/>
          <tpl fld="3" item="1"/>
          <tpl fld="5" item="7"/>
        </tpls>
      </n>
      <n v="5.7" in="1">
        <tpls c="6">
          <tpl fld="0" item="0"/>
          <tpl fld="2" item="4"/>
          <tpl fld="1" item="1"/>
          <tpl hier="218" item="1"/>
          <tpl fld="3" item="7"/>
          <tpl fld="7" item="2"/>
        </tpls>
      </n>
      <n v="53.152364864864857" in="1">
        <tpls c="6">
          <tpl fld="0" item="0"/>
          <tpl fld="2" item="0"/>
          <tpl fld="1" item="1"/>
          <tpl hier="218" item="1"/>
          <tpl fld="3" item="7"/>
          <tpl fld="7" item="2"/>
        </tpls>
      </n>
      <n v="14.710810810810809" in="1">
        <tpls c="6">
          <tpl fld="0" item="0"/>
          <tpl fld="2" item="4"/>
          <tpl fld="1" item="1"/>
          <tpl hier="218" item="1"/>
          <tpl fld="3" item="5"/>
          <tpl fld="5" item="4"/>
        </tpls>
      </n>
      <n v="50.239864864864863" in="1">
        <tpls c="6">
          <tpl fld="0" item="0"/>
          <tpl fld="2" item="0"/>
          <tpl fld="1" item="1"/>
          <tpl hier="218" item="1"/>
          <tpl fld="3" item="5"/>
          <tpl fld="5" item="4"/>
        </tpls>
      </n>
      <n v="38" in="0">
        <tpls c="6">
          <tpl fld="0" item="0"/>
          <tpl fld="2" item="2"/>
          <tpl fld="1" item="0"/>
          <tpl hier="218" item="1"/>
          <tpl fld="3" item="5"/>
          <tpl fld="5" item="4"/>
        </tpls>
      </n>
      <n v="48.184797297297301" in="1">
        <tpls c="6">
          <tpl fld="0" item="0"/>
          <tpl fld="2" item="0"/>
          <tpl fld="1" item="1"/>
          <tpl hier="218" item="1"/>
          <tpl fld="3" item="5"/>
          <tpl fld="5" item="5"/>
        </tpls>
      </n>
      <n v="2301" in="0">
        <tpls c="6">
          <tpl fld="0" item="0"/>
          <tpl fld="2" item="2"/>
          <tpl fld="1" item="0"/>
          <tpl hier="218" item="1"/>
          <tpl fld="3" item="5"/>
          <tpl fld="5" item="5"/>
        </tpls>
      </n>
      <n v="371" in="0">
        <tpls c="6">
          <tpl fld="0" item="0"/>
          <tpl fld="2" item="5"/>
          <tpl fld="1" item="0"/>
          <tpl hier="218" item="1"/>
          <tpl fld="3" item="1"/>
          <tpl fld="5" item="1"/>
        </tpls>
      </n>
      <n v="117" in="0">
        <tpls c="6">
          <tpl fld="0" item="0"/>
          <tpl fld="2" item="2"/>
          <tpl fld="1" item="0"/>
          <tpl hier="218" item="1"/>
          <tpl fld="3" item="1"/>
          <tpl fld="5" item="1"/>
        </tpls>
      </n>
      <n v="0.89999999999999991" in="1">
        <tpls c="6">
          <tpl fld="0" item="0"/>
          <tpl fld="2" item="0"/>
          <tpl fld="1" item="1"/>
          <tpl hier="218" item="1"/>
          <tpl fld="3" item="1"/>
          <tpl fld="5" item="2"/>
        </tpls>
      </n>
      <n v="5" in="0">
        <tpls c="6">
          <tpl fld="0" item="0"/>
          <tpl fld="2" item="2"/>
          <tpl fld="1" item="0"/>
          <tpl hier="218" item="1"/>
          <tpl fld="3" item="1"/>
          <tpl fld="5" item="2"/>
        </tpls>
      </n>
      <n v="4.05" in="1">
        <tpls c="6">
          <tpl fld="0" item="0"/>
          <tpl fld="2" item="5"/>
          <tpl fld="1" item="1"/>
          <tpl hier="218" item="1"/>
          <tpl fld="3" item="1"/>
          <tpl fld="5" item="8"/>
        </tpls>
      </n>
      <n v="0" in="0">
        <tpls c="6">
          <tpl fld="0" item="0"/>
          <tpl fld="2" item="5"/>
          <tpl fld="1" item="0"/>
          <tpl hier="218" item="1"/>
          <tpl fld="3" item="3"/>
          <tpl fld="5" item="0"/>
        </tpls>
      </n>
      <n v="6" in="0">
        <tpls c="6">
          <tpl fld="0" item="0"/>
          <tpl fld="2" item="3"/>
          <tpl fld="1" item="0"/>
          <tpl hier="218" item="1"/>
          <tpl fld="3" item="3"/>
          <tpl fld="5" item="0"/>
        </tpls>
      </n>
      <m in="1">
        <tpls c="6">
          <tpl fld="0" item="0"/>
          <tpl fld="2" item="1"/>
          <tpl fld="1" item="1"/>
          <tpl hier="218" item="1"/>
          <tpl fld="3" item="3"/>
          <tpl fld="5" item="8"/>
        </tpls>
      </m>
      <n v="20.494999999999997" in="1">
        <tpls c="6">
          <tpl fld="0" item="0"/>
          <tpl fld="2" item="2"/>
          <tpl fld="1" item="1"/>
          <tpl hier="218" item="1"/>
          <tpl fld="3" item="3"/>
          <tpl fld="5" item="5"/>
        </tpls>
      </n>
      <n v="247" in="0">
        <tpls c="6">
          <tpl fld="0" item="0"/>
          <tpl fld="2" item="2"/>
          <tpl fld="1" item="0"/>
          <tpl hier="218" item="1"/>
          <tpl fld="3" item="1"/>
          <tpl fld="5" item="0"/>
        </tpls>
      </n>
      <n v="523" in="0">
        <tpls c="6">
          <tpl fld="0" item="0"/>
          <tpl fld="2" item="2"/>
          <tpl fld="1" item="0"/>
          <tpl hier="218" item="1"/>
          <tpl fld="3" item="3"/>
          <tpl fld="5" item="1"/>
        </tpls>
      </n>
      <n v="116" in="0">
        <tpls c="6">
          <tpl fld="0" item="0"/>
          <tpl fld="2" item="2"/>
          <tpl fld="1" item="0"/>
          <tpl hier="218" item="1"/>
          <tpl fld="3" item="7"/>
          <tpl fld="7" item="4"/>
        </tpls>
      </n>
      <n v="68.587837837837839" in="1">
        <tpls c="6">
          <tpl fld="0" item="0"/>
          <tpl fld="2" item="1"/>
          <tpl fld="1" item="1"/>
          <tpl hier="218" item="1"/>
          <tpl fld="3" item="7"/>
          <tpl fld="7" item="1"/>
        </tpls>
      </n>
      <n v="765" in="0">
        <tpls c="6">
          <tpl fld="0" item="0"/>
          <tpl fld="2" item="1"/>
          <tpl fld="1" item="0"/>
          <tpl hier="218" item="1"/>
          <tpl fld="3" item="5"/>
          <tpl fld="5" item="1"/>
        </tpls>
      </n>
      <n v="101" in="0">
        <tpls c="6">
          <tpl fld="0" item="0"/>
          <tpl fld="2" item="1"/>
          <tpl fld="1" item="0"/>
          <tpl hier="218" item="1"/>
          <tpl fld="3" item="5"/>
          <tpl fld="5" item="3"/>
        </tpls>
      </n>
      <n v="1783" in="0">
        <tpls c="5">
          <tpl fld="0" item="0"/>
          <tpl fld="2" item="1"/>
          <tpl fld="1" item="0"/>
          <tpl hier="218" item="1"/>
          <tpl fld="4" item="0"/>
        </tpls>
      </n>
      <m in="1">
        <tpls c="6">
          <tpl fld="0" item="0"/>
          <tpl fld="2" item="1"/>
          <tpl fld="1" item="1"/>
          <tpl hier="218" item="1"/>
          <tpl fld="3" item="4"/>
          <tpl fld="5" item="2"/>
        </tpls>
      </m>
      <n v="1" in="0">
        <tpls c="6">
          <tpl fld="0" item="0"/>
          <tpl fld="2" item="0"/>
          <tpl fld="1" item="0"/>
          <tpl hier="218" item="1"/>
          <tpl fld="3" item="4"/>
          <tpl fld="5" item="3"/>
        </tpls>
      </n>
      <n v="3" in="0">
        <tpls c="6">
          <tpl fld="0" item="0"/>
          <tpl fld="2" item="3"/>
          <tpl fld="1" item="0"/>
          <tpl hier="218" item="1"/>
          <tpl fld="3" item="4"/>
          <tpl fld="5" item="8"/>
        </tpls>
      </n>
      <n v="1" in="1">
        <tpls c="6">
          <tpl fld="0" item="0"/>
          <tpl fld="2" item="3"/>
          <tpl fld="1" item="1"/>
          <tpl hier="218" item="1"/>
          <tpl fld="3" item="1"/>
          <tpl fld="5" item="0"/>
        </tpls>
      </n>
      <m in="1">
        <tpls c="6">
          <tpl fld="0" item="0"/>
          <tpl fld="2" item="3"/>
          <tpl fld="1" item="1"/>
          <tpl hier="218" item="1"/>
          <tpl fld="3" item="7"/>
          <tpl fld="7" item="0"/>
        </tpls>
      </m>
      <n v="96.50135135135136" in="1">
        <tpls c="5">
          <tpl fld="0" item="0"/>
          <tpl fld="2" item="3"/>
          <tpl fld="1" item="1"/>
          <tpl hier="218" item="1"/>
          <tpl fld="4" item="0"/>
        </tpls>
      </n>
      <n v="7.6" in="1">
        <tpls c="6">
          <tpl fld="0" item="0"/>
          <tpl fld="2" item="4"/>
          <tpl fld="1" item="1"/>
          <tpl hier="218" item="1"/>
          <tpl fld="3" item="5"/>
          <tpl fld="5" item="0"/>
        </tpls>
      </n>
      <n v="6.45" in="1">
        <tpls c="6">
          <tpl fld="0" item="0"/>
          <tpl fld="2" item="5"/>
          <tpl fld="1" item="1"/>
          <tpl hier="218" item="1"/>
          <tpl fld="3" item="5"/>
          <tpl fld="5" item="0"/>
        </tpls>
      </n>
      <n v="1976" in="0">
        <tpls c="6">
          <tpl fld="0" item="0"/>
          <tpl fld="2" item="2"/>
          <tpl fld="1" item="0"/>
          <tpl hier="218" item="1"/>
          <tpl fld="3" item="5"/>
          <tpl fld="5" item="0"/>
        </tpls>
      </n>
      <n v="1.9189189189189189" in="1">
        <tpls c="6">
          <tpl fld="0" item="0"/>
          <tpl fld="2" item="4"/>
          <tpl fld="1" item="1"/>
          <tpl hier="218" item="1"/>
          <tpl fld="3" item="5"/>
          <tpl fld="5" item="6"/>
        </tpls>
      </n>
      <n v="1" in="1">
        <tpls c="6">
          <tpl fld="0" item="0"/>
          <tpl fld="2" item="5"/>
          <tpl fld="1" item="1"/>
          <tpl hier="218" item="1"/>
          <tpl fld="3" item="5"/>
          <tpl fld="5" item="6"/>
        </tpls>
      </n>
      <n v="341" in="0">
        <tpls c="6">
          <tpl fld="0" item="0"/>
          <tpl fld="2" item="2"/>
          <tpl fld="1" item="0"/>
          <tpl hier="218" item="1"/>
          <tpl fld="3" item="5"/>
          <tpl fld="5" item="6"/>
        </tpls>
      </n>
      <m in="1">
        <tpls c="6">
          <tpl fld="0" item="0"/>
          <tpl fld="2" item="2"/>
          <tpl fld="1" item="1"/>
          <tpl hier="218" item="1"/>
          <tpl fld="3" item="4"/>
          <tpl fld="5" item="4"/>
        </tpls>
      </m>
      <m in="0">
        <tpls c="6">
          <tpl fld="0" item="0"/>
          <tpl fld="2" item="3"/>
          <tpl fld="1" item="0"/>
          <tpl hier="218" item="1"/>
          <tpl fld="3" item="4"/>
          <tpl fld="5" item="4"/>
        </tpls>
      </m>
      <n v="2" in="0">
        <tpls c="6">
          <tpl fld="0" item="0"/>
          <tpl fld="2" item="4"/>
          <tpl fld="1" item="0"/>
          <tpl hier="218" item="1"/>
          <tpl fld="3" item="4"/>
          <tpl fld="5" item="5"/>
        </tpls>
      </n>
      <m in="1">
        <tpls c="6">
          <tpl fld="0" item="0"/>
          <tpl fld="2" item="4"/>
          <tpl fld="1" item="1"/>
          <tpl hier="218" item="1"/>
          <tpl fld="3" item="3"/>
          <tpl fld="5" item="4"/>
        </tpls>
      </m>
      <n v="1" in="0">
        <tpls c="6">
          <tpl fld="0" item="0"/>
          <tpl fld="2" item="0"/>
          <tpl fld="1" item="0"/>
          <tpl hier="218" item="1"/>
          <tpl fld="3" item="3"/>
          <tpl fld="5" item="4"/>
        </tpls>
      </n>
      <m in="1">
        <tpls c="6">
          <tpl fld="0" item="0"/>
          <tpl fld="2" item="3"/>
          <tpl fld="1" item="1"/>
          <tpl hier="218" item="1"/>
          <tpl fld="3" item="3"/>
          <tpl fld="5" item="4"/>
        </tpls>
      </m>
      <m in="1">
        <tpls c="6">
          <tpl fld="0" item="0"/>
          <tpl fld="2" item="0"/>
          <tpl fld="1" item="1"/>
          <tpl hier="218" item="1"/>
          <tpl fld="3" item="4"/>
          <tpl fld="5" item="2"/>
        </tpls>
      </m>
      <n v="2.1594594594594598" in="1">
        <tpls c="6">
          <tpl fld="0" item="0"/>
          <tpl fld="2" item="4"/>
          <tpl fld="1" item="1"/>
          <tpl hier="218" item="1"/>
          <tpl fld="3" item="1"/>
          <tpl fld="5" item="7"/>
        </tpls>
      </n>
      <n v="819" in="0">
        <tpls c="6">
          <tpl fld="0" item="0"/>
          <tpl fld="2" item="4"/>
          <tpl fld="1" item="0"/>
          <tpl hier="218" item="1"/>
          <tpl fld="3" item="1"/>
          <tpl fld="5" item="5"/>
        </tpls>
      </n>
      <n v="194" in="0">
        <tpls c="6">
          <tpl fld="0" item="0"/>
          <tpl fld="2" item="4"/>
          <tpl fld="1" item="0"/>
          <tpl hier="218" item="1"/>
          <tpl fld="3" item="7"/>
          <tpl fld="7" item="4"/>
        </tpls>
      </n>
      <n v="159" in="0">
        <tpls c="6">
          <tpl fld="0" item="0"/>
          <tpl fld="2" item="4"/>
          <tpl fld="1" item="0"/>
          <tpl hier="218" item="1"/>
          <tpl fld="3" item="1"/>
          <tpl fld="5" item="0"/>
        </tpls>
      </n>
      <n v="4" in="0">
        <tpls c="6">
          <tpl fld="0" item="0"/>
          <tpl fld="2" item="4"/>
          <tpl fld="1" item="0"/>
          <tpl hier="218" item="1"/>
          <tpl fld="3" item="7"/>
          <tpl fld="7" item="0"/>
        </tpls>
      </n>
      <m in="1">
        <tpls c="6">
          <tpl fld="0" item="0"/>
          <tpl fld="2" item="1"/>
          <tpl fld="1" item="1"/>
          <tpl hier="218" item="1"/>
          <tpl fld="3" item="4"/>
          <tpl fld="5" item="6"/>
        </tpls>
      </m>
      <n v="0" in="0">
        <tpls c="6">
          <tpl fld="0" item="0"/>
          <tpl fld="2" item="4"/>
          <tpl fld="1" item="0"/>
          <tpl hier="218" item="1"/>
          <tpl fld="3" item="4"/>
          <tpl fld="5" item="6"/>
        </tpls>
      </n>
      <n v="287" in="0">
        <tpls c="6">
          <tpl fld="0" item="0"/>
          <tpl fld="2" item="2"/>
          <tpl fld="1" item="0"/>
          <tpl hier="218" item="1"/>
          <tpl fld="3" item="3"/>
          <tpl fld="5" item="2"/>
        </tpls>
      </n>
      <m in="1">
        <tpls c="6">
          <tpl fld="0" item="0"/>
          <tpl fld="2" item="4"/>
          <tpl fld="1" item="1"/>
          <tpl hier="218" item="1"/>
          <tpl fld="3" item="3"/>
          <tpl fld="5" item="2"/>
        </tpls>
      </m>
      <m in="0">
        <tpls c="6">
          <tpl fld="0" item="0"/>
          <tpl fld="2" item="0"/>
          <tpl fld="1" item="0"/>
          <tpl hier="218" item="1"/>
          <tpl fld="3" item="3"/>
          <tpl fld="5" item="2"/>
        </tpls>
      </m>
      <m in="1">
        <tpls c="6">
          <tpl fld="0" item="0"/>
          <tpl fld="2" item="1"/>
          <tpl fld="1" item="1"/>
          <tpl hier="218" item="1"/>
          <tpl fld="3" item="3"/>
          <tpl fld="5" item="6"/>
        </tpls>
      </m>
      <m in="1">
        <tpls c="6">
          <tpl fld="0" item="0"/>
          <tpl fld="2" item="4"/>
          <tpl fld="1" item="1"/>
          <tpl hier="218" item="1"/>
          <tpl fld="3" item="3"/>
          <tpl fld="5" item="6"/>
        </tpls>
      </m>
      <n v="0" in="0">
        <tpls c="6">
          <tpl fld="0" item="0"/>
          <tpl fld="2" item="1"/>
          <tpl fld="1" item="0"/>
          <tpl hier="218" item="1"/>
          <tpl fld="3" item="3"/>
          <tpl fld="5" item="6"/>
        </tpls>
      </n>
      <m in="1">
        <tpls c="6">
          <tpl fld="0" item="0"/>
          <tpl fld="2" item="3"/>
          <tpl fld="1" item="1"/>
          <tpl hier="218" item="1"/>
          <tpl fld="3" item="4"/>
          <tpl fld="5" item="7"/>
        </tpls>
      </m>
      <m in="1">
        <tpls c="6">
          <tpl fld="0" item="0"/>
          <tpl fld="2" item="0"/>
          <tpl fld="1" item="1"/>
          <tpl hier="218" item="1"/>
          <tpl fld="3" item="4"/>
          <tpl fld="5" item="3"/>
        </tpls>
      </m>
      <n v="2.6" in="1">
        <tpls c="5">
          <tpl fld="0" item="0"/>
          <tpl fld="2" item="2"/>
          <tpl fld="1" item="1"/>
          <tpl hier="218" item="1"/>
          <tpl fld="3" item="6"/>
        </tpls>
      </n>
      <n v="100" in="0">
        <tpls c="5">
          <tpl fld="0" item="0"/>
          <tpl fld="2" item="1"/>
          <tpl fld="1" item="0"/>
          <tpl hier="218" item="1"/>
          <tpl fld="3" item="6"/>
        </tpls>
      </n>
      <m in="1">
        <tpls c="6">
          <tpl fld="0" item="0"/>
          <tpl fld="2" item="0"/>
          <tpl fld="1" item="1"/>
          <tpl hier="218" item="1"/>
          <tpl fld="3" item="4"/>
          <tpl fld="5" item="8"/>
        </tpls>
      </m>
      <m in="1">
        <tpls c="6">
          <tpl fld="0" item="0"/>
          <tpl fld="2" item="1"/>
          <tpl fld="1" item="1"/>
          <tpl hier="218" item="1"/>
          <tpl fld="3" item="4"/>
          <tpl fld="5" item="8"/>
        </tpls>
      </m>
      <n v="5.9499999999999993" in="1">
        <tpls c="6">
          <tpl fld="0" item="0"/>
          <tpl fld="2" item="1"/>
          <tpl fld="1" item="1"/>
          <tpl hier="218" item="1"/>
          <tpl fld="3" item="1"/>
          <tpl fld="5" item="3"/>
        </tpls>
      </n>
      <n v="1350" in="0">
        <tpls c="6">
          <tpl fld="0" item="0"/>
          <tpl fld="2" item="3"/>
          <tpl fld="1" item="0"/>
          <tpl hier="218" item="1"/>
          <tpl fld="3" item="1"/>
          <tpl fld="5" item="3"/>
        </tpls>
      </n>
      <n v="105" in="0">
        <tpls c="6">
          <tpl fld="0" item="0"/>
          <tpl fld="2" item="1"/>
          <tpl fld="1" item="0"/>
          <tpl hier="218" item="1"/>
          <tpl fld="3" item="1"/>
          <tpl fld="5" item="3"/>
        </tpls>
      </n>
      <n v="4" in="0">
        <tpls c="6">
          <tpl fld="0" item="0"/>
          <tpl fld="2" item="4"/>
          <tpl fld="1" item="0"/>
          <tpl hier="218" item="1"/>
          <tpl fld="3" item="3"/>
          <tpl fld="5" item="3"/>
        </tpls>
      </n>
      <m in="1">
        <tpls c="6">
          <tpl fld="0" item="0"/>
          <tpl fld="2" item="1"/>
          <tpl fld="1" item="1"/>
          <tpl hier="218" item="1"/>
          <tpl fld="3" item="3"/>
          <tpl fld="5" item="3"/>
        </tpls>
      </m>
      <n v="4" in="0">
        <tpls c="6">
          <tpl fld="0" item="0"/>
          <tpl fld="2" item="0"/>
          <tpl fld="1" item="0"/>
          <tpl hier="218" item="1"/>
          <tpl fld="3" item="3"/>
          <tpl fld="5" item="3"/>
        </tpls>
      </n>
      <m in="1">
        <tpls c="6">
          <tpl fld="0" item="0"/>
          <tpl fld="2" item="5"/>
          <tpl fld="1" item="1"/>
          <tpl hier="218" item="1"/>
          <tpl fld="3" item="4"/>
          <tpl fld="5" item="1"/>
        </tpls>
      </m>
      <n v="0.95" in="1">
        <tpls c="6">
          <tpl fld="0" item="0"/>
          <tpl fld="2" item="1"/>
          <tpl fld="1" item="1"/>
          <tpl hier="218" item="1"/>
          <tpl fld="3" item="4"/>
          <tpl fld="5" item="1"/>
        </tpls>
      </n>
      <n v="1" in="0">
        <tpls c="6">
          <tpl fld="0" item="0"/>
          <tpl fld="2" item="1"/>
          <tpl fld="1" item="0"/>
          <tpl hier="218" item="1"/>
          <tpl fld="3" item="4"/>
          <tpl fld="5" item="1"/>
        </tpls>
      </n>
      <n v="0" in="0">
        <tpls c="6">
          <tpl fld="0" item="0"/>
          <tpl fld="2" item="5"/>
          <tpl fld="1" item="0"/>
          <tpl hier="218" item="1"/>
          <tpl fld="3" item="4"/>
          <tpl fld="5" item="0"/>
        </tpls>
      </n>
      <n v="12.987162162162161" in="1">
        <tpls c="6">
          <tpl fld="0" item="0"/>
          <tpl fld="2" item="2"/>
          <tpl fld="1" item="1"/>
          <tpl hier="218" item="1"/>
          <tpl fld="3" item="4"/>
          <tpl fld="5" item="0"/>
        </tpls>
      </n>
      <n v="1" in="1">
        <tpls c="6">
          <tpl fld="0" item="0"/>
          <tpl fld="2" item="0"/>
          <tpl fld="1" item="1"/>
          <tpl hier="218" item="1"/>
          <tpl fld="3" item="4"/>
          <tpl fld="5" item="0"/>
        </tpls>
      </n>
      <m in="1">
        <tpls c="6">
          <tpl fld="0" item="0"/>
          <tpl fld="2" item="5"/>
          <tpl fld="1" item="1"/>
          <tpl hier="218" item="1"/>
          <tpl fld="3" item="3"/>
          <tpl fld="5" item="7"/>
        </tpls>
      </m>
      <m in="1">
        <tpls c="6">
          <tpl fld="0" item="0"/>
          <tpl fld="2" item="5"/>
          <tpl fld="1" item="1"/>
          <tpl hier="218" item="1"/>
          <tpl fld="3" item="1"/>
          <tpl fld="5" item="6"/>
        </tpls>
      </m>
      <n v="0.40540540540540543" in="1">
        <tpls c="6">
          <tpl fld="0" item="0"/>
          <tpl fld="2" item="5"/>
          <tpl fld="1" item="1"/>
          <tpl hier="218" item="1"/>
          <tpl fld="3" item="4"/>
          <tpl fld="5" item="7"/>
        </tpls>
      </n>
      <n v="5098" in="0">
        <tpls c="5">
          <tpl fld="0" item="0"/>
          <tpl fld="2" item="5"/>
          <tpl fld="1" item="0"/>
          <tpl hier="218" item="1"/>
          <tpl fld="4" item="0"/>
        </tpls>
      </n>
      <m in="1">
        <tpls c="6">
          <tpl fld="0" item="0"/>
          <tpl fld="2" item="5"/>
          <tpl fld="1" item="1"/>
          <tpl hier="218" item="1"/>
          <tpl fld="3" item="3"/>
          <tpl fld="5" item="1"/>
        </tpls>
      </m>
      <n v="0.4" in="1">
        <tpls c="6">
          <tpl fld="0" item="0"/>
          <tpl fld="2" item="5"/>
          <tpl fld="1" item="1"/>
          <tpl hier="218" item="1"/>
          <tpl fld="3" item="5"/>
          <tpl fld="5" item="7"/>
        </tpls>
      </n>
      <n v="2" in="1">
        <tpls c="6">
          <tpl fld="0" item="0"/>
          <tpl fld="2" item="5"/>
          <tpl fld="1" item="1"/>
          <tpl hier="218" item="1"/>
          <tpl fld="3" item="5"/>
          <tpl fld="5" item="8"/>
        </tpls>
      </n>
      <n v="0.4" in="1">
        <tpls c="5">
          <tpl fld="0" item="0"/>
          <tpl fld="6" item="3"/>
          <tpl fld="1" item="1"/>
          <tpl hier="218" item="1"/>
          <tpl fld="3" item="2"/>
        </tpls>
      </n>
      <m in="1">
        <tpls c="6">
          <tpl fld="0" item="0"/>
          <tpl fld="2" item="1"/>
          <tpl fld="1" item="1"/>
          <tpl hier="218" item="1"/>
          <tpl fld="3" item="4"/>
          <tpl fld="5" item="5"/>
        </tpls>
      </m>
      <n v="5.5555555555555558E-3" in="2">
        <tpls c="5">
          <tpl fld="0" item="0"/>
          <tpl fld="6" item="3"/>
          <tpl fld="1" item="2"/>
          <tpl hier="218" item="1"/>
          <tpl fld="3" item="2"/>
        </tpls>
      </n>
      <n v="162" in="0">
        <tpls c="5">
          <tpl fld="0" item="0"/>
          <tpl fld="1" item="0"/>
          <tpl fld="9" item="1"/>
          <tpl hier="218" item="1"/>
          <tpl fld="3" item="0"/>
        </tpls>
      </n>
      <n v="7.0229729729729735" in="1">
        <tpls c="6">
          <tpl fld="0" item="0"/>
          <tpl fld="1" item="1"/>
          <tpl fld="9" item="1"/>
          <tpl hier="218" item="1"/>
          <tpl fld="3" item="5"/>
          <tpl fld="5" item="7"/>
        </tpls>
      </n>
      <n v="17" in="0">
        <tpls c="6">
          <tpl fld="0" item="0"/>
          <tpl fld="1" item="0"/>
          <tpl fld="9" item="1"/>
          <tpl hier="218" item="1"/>
          <tpl fld="3" item="4"/>
          <tpl fld="5" item="6"/>
        </tpls>
      </n>
      <n v="2" in="1">
        <tpls c="6">
          <tpl fld="8" item="2"/>
          <tpl fld="0" item="0"/>
          <tpl fld="1" item="1"/>
          <tpl hier="218" item="1"/>
          <tpl fld="3" item="5"/>
          <tpl fld="5" item="4"/>
        </tpls>
      </n>
      <n v="0" in="0">
        <tpls c="6">
          <tpl fld="8" item="4"/>
          <tpl fld="0" item="0"/>
          <tpl fld="1" item="0"/>
          <tpl hier="218" item="1"/>
          <tpl fld="3" item="1"/>
          <tpl fld="5" item="2"/>
        </tpls>
      </n>
      <n v="199" in="0">
        <tpls c="6">
          <tpl fld="8" item="0"/>
          <tpl fld="0" item="0"/>
          <tpl fld="1" item="0"/>
          <tpl hier="218" item="1"/>
          <tpl fld="3" item="3"/>
          <tpl fld="5" item="0"/>
        </tpls>
      </n>
      <n v="680" in="0">
        <tpls c="6">
          <tpl fld="8" item="0"/>
          <tpl fld="0" item="0"/>
          <tpl fld="1" item="0"/>
          <tpl hier="218" item="1"/>
          <tpl fld="3" item="4"/>
          <tpl fld="5" item="3"/>
        </tpls>
      </n>
      <n v="38" in="0">
        <tpls c="6">
          <tpl fld="8" item="3"/>
          <tpl fld="0" item="0"/>
          <tpl fld="1" item="0"/>
          <tpl hier="218" item="1"/>
          <tpl fld="3" item="7"/>
          <tpl fld="7" item="0"/>
        </tpls>
      </n>
      <n v="16" in="0">
        <tpls c="6">
          <tpl fld="8" item="0"/>
          <tpl fld="0" item="0"/>
          <tpl fld="1" item="0"/>
          <tpl hier="218" item="1"/>
          <tpl fld="3" item="5"/>
          <tpl fld="5" item="2"/>
        </tpls>
      </n>
      <n v="1" in="1">
        <tpls c="6">
          <tpl fld="8" item="0"/>
          <tpl fld="0" item="0"/>
          <tpl fld="1" item="1"/>
          <tpl hier="218" item="1"/>
          <tpl fld="3" item="1"/>
          <tpl fld="5" item="6"/>
        </tpls>
      </n>
      <n v="1595" in="0">
        <tpls c="6">
          <tpl fld="8" item="2"/>
          <tpl fld="0" item="0"/>
          <tpl fld="1" item="0"/>
          <tpl hier="218" item="1"/>
          <tpl fld="3" item="3"/>
          <tpl fld="5" item="3"/>
        </tpls>
      </n>
      <n v="443" in="0">
        <tpls c="6">
          <tpl fld="8" item="2"/>
          <tpl fld="0" item="0"/>
          <tpl fld="1" item="0"/>
          <tpl hier="218" item="1"/>
          <tpl fld="3" item="4"/>
          <tpl fld="5" item="5"/>
        </tpls>
      </n>
      <m in="1">
        <tpls c="6">
          <tpl fld="8" item="0"/>
          <tpl fld="0" item="0"/>
          <tpl fld="1" item="1"/>
          <tpl hier="218" item="1"/>
          <tpl fld="3" item="5"/>
          <tpl fld="5" item="7"/>
        </tpls>
      </m>
      <n v="2304" in="0">
        <tpls c="6">
          <tpl fld="8" item="3"/>
          <tpl fld="0" item="0"/>
          <tpl fld="1" item="0"/>
          <tpl hier="218" item="1"/>
          <tpl fld="3" item="5"/>
          <tpl fld="5" item="3"/>
        </tpls>
      </n>
      <n v="6.1949324324324326" in="1">
        <tpls c="6">
          <tpl fld="8" item="2"/>
          <tpl fld="0" item="0"/>
          <tpl fld="1" item="1"/>
          <tpl hier="218" item="1"/>
          <tpl fld="3" item="1"/>
          <tpl fld="5" item="5"/>
        </tpls>
      </n>
      <n v="114" in="0">
        <tpls c="6">
          <tpl fld="8" item="4"/>
          <tpl fld="0" item="0"/>
          <tpl fld="1" item="0"/>
          <tpl hier="218" item="1"/>
          <tpl fld="3" item="3"/>
          <tpl fld="5" item="2"/>
        </tpls>
      </n>
      <n v="3.172972972972973" in="1">
        <tpls c="6">
          <tpl fld="8" item="0"/>
          <tpl fld="0" item="0"/>
          <tpl fld="1" item="1"/>
          <tpl hier="218" item="1"/>
          <tpl fld="3" item="7"/>
          <tpl fld="7" item="1"/>
        </tpls>
      </n>
      <m in="1">
        <tpls c="6">
          <tpl fld="8" item="4"/>
          <tpl fld="0" item="0"/>
          <tpl fld="1" item="1"/>
          <tpl hier="218" item="1"/>
          <tpl fld="3" item="7"/>
          <tpl fld="7" item="3"/>
        </tpls>
      </m>
      <n v="329" in="0">
        <tpls c="6">
          <tpl fld="8" item="2"/>
          <tpl fld="0" item="0"/>
          <tpl fld="1" item="0"/>
          <tpl hier="218" item="1"/>
          <tpl fld="3" item="5"/>
          <tpl fld="5" item="6"/>
        </tpls>
      </n>
      <n v="6" in="0">
        <tpls c="6">
          <tpl fld="8" item="0"/>
          <tpl fld="0" item="0"/>
          <tpl fld="1" item="0"/>
          <tpl hier="218" item="1"/>
          <tpl fld="3" item="1"/>
          <tpl fld="5" item="7"/>
        </tpls>
      </n>
      <m in="1">
        <tpls c="6">
          <tpl fld="8" item="1"/>
          <tpl fld="0" item="0"/>
          <tpl fld="1" item="1"/>
          <tpl hier="218" item="1"/>
          <tpl fld="3" item="3"/>
          <tpl fld="5" item="4"/>
        </tpls>
      </m>
      <n v="2.5" in="1">
        <tpls c="6">
          <tpl fld="8" item="0"/>
          <tpl fld="0" item="0"/>
          <tpl fld="1" item="1"/>
          <tpl hier="218" item="1"/>
          <tpl fld="3" item="4"/>
          <tpl fld="5" item="1"/>
        </tpls>
      </n>
      <m in="1">
        <tpls c="6">
          <tpl fld="8" item="4"/>
          <tpl fld="0" item="0"/>
          <tpl fld="1" item="1"/>
          <tpl hier="218" item="1"/>
          <tpl fld="3" item="4"/>
          <tpl fld="5" item="2"/>
        </tpls>
      </m>
      <n v="173" in="0">
        <tpls c="6">
          <tpl fld="8" item="4"/>
          <tpl fld="0" item="0"/>
          <tpl fld="1" item="0"/>
          <tpl hier="218" item="1"/>
          <tpl fld="3" item="4"/>
          <tpl fld="5" item="8"/>
        </tpls>
      </n>
      <m in="1">
        <tpls c="6">
          <tpl fld="8" item="3"/>
          <tpl fld="0" item="0"/>
          <tpl fld="1" item="1"/>
          <tpl hier="218" item="1"/>
          <tpl fld="3" item="3"/>
          <tpl fld="5" item="8"/>
        </tpls>
      </m>
      <n v="1.4" in="1">
        <tpls c="5">
          <tpl fld="8" item="4"/>
          <tpl fld="0" item="0"/>
          <tpl fld="1" item="1"/>
          <tpl hier="218" item="1"/>
          <tpl fld="3" item="2"/>
        </tpls>
      </n>
      <n v="5.4295270270270262" in="1">
        <tpls c="6">
          <tpl fld="0" item="0"/>
          <tpl fld="2" item="1"/>
          <tpl fld="1" item="1"/>
          <tpl hier="218" item="1"/>
          <tpl fld="3" item="7"/>
          <tpl fld="7" item="4"/>
        </tpls>
      </n>
      <n v="69" in="0">
        <tpls c="6">
          <tpl fld="0" item="0"/>
          <tpl fld="2" item="5"/>
          <tpl fld="1" item="0"/>
          <tpl hier="218" item="1"/>
          <tpl fld="3" item="5"/>
          <tpl fld="5" item="7"/>
        </tpls>
      </n>
      <n v="24.318581081081078" in="1">
        <tpls c="6">
          <tpl fld="0" item="0"/>
          <tpl fld="2" item="2"/>
          <tpl fld="1" item="1"/>
          <tpl hier="218" item="1"/>
          <tpl fld="3" item="5"/>
          <tpl fld="5" item="8"/>
        </tpls>
      </n>
      <n v="55" in="0">
        <tpls c="6">
          <tpl fld="0" item="0"/>
          <tpl fld="2" item="5"/>
          <tpl fld="1" item="0"/>
          <tpl hier="218" item="1"/>
          <tpl fld="3" item="1"/>
          <tpl fld="5" item="4"/>
        </tpls>
      </n>
      <n v="221" in="0">
        <tpls c="6">
          <tpl fld="0" item="0"/>
          <tpl fld="2" item="3"/>
          <tpl fld="1" item="0"/>
          <tpl hier="218" item="1"/>
          <tpl fld="3" item="1"/>
          <tpl fld="5" item="0"/>
        </tpls>
      </n>
      <n v="479" in="0">
        <tpls c="6">
          <tpl fld="0" item="0"/>
          <tpl fld="2" item="5"/>
          <tpl fld="1" item="0"/>
          <tpl hier="218" item="1"/>
          <tpl fld="3" item="1"/>
          <tpl fld="5" item="5"/>
        </tpls>
      </n>
      <n v="63" in="0">
        <tpls c="6">
          <tpl fld="0" item="0"/>
          <tpl fld="2" item="5"/>
          <tpl fld="1" item="0"/>
          <tpl hier="218" item="1"/>
          <tpl fld="3" item="1"/>
          <tpl fld="5" item="6"/>
        </tpls>
      </n>
      <n v="0" in="0">
        <tpls c="6">
          <tpl fld="0" item="0"/>
          <tpl fld="2" item="0"/>
          <tpl fld="1" item="0"/>
          <tpl hier="218" item="1"/>
          <tpl fld="3" item="3"/>
          <tpl fld="5" item="1"/>
        </tpls>
      </n>
      <n v="2.8871621621621624" in="1">
        <tpls c="5">
          <tpl fld="0" item="0"/>
          <tpl fld="2" item="2"/>
          <tpl fld="1" item="1"/>
          <tpl hier="218" item="1"/>
          <tpl fld="3" item="2"/>
        </tpls>
      </n>
      <n v="6.051351351351351" in="1">
        <tpls c="5">
          <tpl fld="0" item="0"/>
          <tpl fld="2" item="3"/>
          <tpl fld="1" item="1"/>
          <tpl hier="218" item="1"/>
          <tpl fld="3" item="2"/>
        </tpls>
      </n>
      <n v="0" in="0">
        <tpls c="6">
          <tpl fld="0" item="0"/>
          <tpl fld="2" item="0"/>
          <tpl fld="1" item="0"/>
          <tpl hier="218" item="1"/>
          <tpl fld="3" item="3"/>
          <tpl fld="5" item="7"/>
        </tpls>
      </n>
      <n v="0" in="0">
        <tpls c="6">
          <tpl fld="0" item="0"/>
          <tpl fld="2" item="1"/>
          <tpl fld="1" item="0"/>
          <tpl hier="218" item="1"/>
          <tpl fld="3" item="3"/>
          <tpl fld="5" item="5"/>
        </tpls>
      </n>
      <n v="827" in="0">
        <tpls c="6">
          <tpl fld="0" item="0"/>
          <tpl fld="2" item="0"/>
          <tpl fld="1" item="0"/>
          <tpl hier="218" item="1"/>
          <tpl fld="3" item="7"/>
          <tpl fld="7" item="1"/>
        </tpls>
      </n>
      <n v="6.8" in="1">
        <tpls c="6">
          <tpl fld="0" item="0"/>
          <tpl fld="2" item="3"/>
          <tpl fld="1" item="1"/>
          <tpl hier="218" item="1"/>
          <tpl fld="3" item="7"/>
          <tpl fld="7" item="1"/>
        </tpls>
      </n>
      <n v="138" in="0">
        <tpls c="6">
          <tpl fld="0" item="0"/>
          <tpl fld="2" item="3"/>
          <tpl fld="1" item="0"/>
          <tpl hier="218" item="1"/>
          <tpl fld="3" item="7"/>
          <tpl fld="7" item="3"/>
        </tpls>
      </n>
      <n v="142" in="0">
        <tpls c="6">
          <tpl fld="0" item="0"/>
          <tpl fld="2" item="2"/>
          <tpl fld="1" item="0"/>
          <tpl hier="218" item="1"/>
          <tpl fld="3" item="7"/>
          <tpl fld="7" item="3"/>
        </tpls>
      </n>
      <n v="7.1999999999999993" in="1">
        <tpls c="6">
          <tpl fld="0" item="0"/>
          <tpl fld="2" item="3"/>
          <tpl fld="1" item="1"/>
          <tpl hier="218" item="1"/>
          <tpl fld="3" item="1"/>
          <tpl fld="5" item="7"/>
        </tpls>
      </n>
      <n v="126" in="0">
        <tpls c="6">
          <tpl fld="0" item="0"/>
          <tpl fld="2" item="0"/>
          <tpl fld="1" item="0"/>
          <tpl hier="218" item="1"/>
          <tpl fld="3" item="7"/>
          <tpl fld="7" item="2"/>
        </tpls>
      </n>
      <n v="0.44999999999999996" in="1">
        <tpls c="6">
          <tpl fld="0" item="0"/>
          <tpl fld="2" item="3"/>
          <tpl fld="1" item="1"/>
          <tpl hier="218" item="1"/>
          <tpl fld="3" item="7"/>
          <tpl fld="7" item="2"/>
        </tpls>
      </n>
      <n v="121" in="0">
        <tpls c="6">
          <tpl fld="0" item="0"/>
          <tpl fld="2" item="0"/>
          <tpl fld="1" item="0"/>
          <tpl hier="218" item="1"/>
          <tpl fld="3" item="5"/>
          <tpl fld="5" item="4"/>
        </tpls>
      </n>
      <n v="14.24054054054054" in="1">
        <tpls c="6">
          <tpl fld="0" item="0"/>
          <tpl fld="2" item="5"/>
          <tpl fld="1" item="1"/>
          <tpl hier="218" item="1"/>
          <tpl fld="3" item="5"/>
          <tpl fld="5" item="4"/>
        </tpls>
      </n>
      <n v="158" in="0">
        <tpls c="6">
          <tpl fld="0" item="0"/>
          <tpl fld="2" item="0"/>
          <tpl fld="1" item="0"/>
          <tpl hier="218" item="1"/>
          <tpl fld="3" item="5"/>
          <tpl fld="5" item="5"/>
        </tpls>
      </n>
      <n v="6.4459459459459456" in="1">
        <tpls c="6">
          <tpl fld="0" item="0"/>
          <tpl fld="2" item="5"/>
          <tpl fld="1" item="1"/>
          <tpl hier="218" item="1"/>
          <tpl fld="3" item="5"/>
          <tpl fld="5" item="5"/>
        </tpls>
      </n>
      <n v="6" in="1">
        <tpls c="6">
          <tpl fld="0" item="0"/>
          <tpl fld="2" item="4"/>
          <tpl fld="1" item="1"/>
          <tpl hier="218" item="1"/>
          <tpl fld="3" item="1"/>
          <tpl fld="5" item="1"/>
        </tpls>
      </n>
      <n v="14.609459459459458" in="1">
        <tpls c="6">
          <tpl fld="0" item="0"/>
          <tpl fld="2" item="5"/>
          <tpl fld="1" item="1"/>
          <tpl hier="218" item="1"/>
          <tpl fld="3" item="1"/>
          <tpl fld="5" item="1"/>
        </tpls>
      </n>
      <n v="1" in="1">
        <tpls c="6">
          <tpl fld="0" item="0"/>
          <tpl fld="2" item="4"/>
          <tpl fld="1" item="1"/>
          <tpl hier="218" item="1"/>
          <tpl fld="3" item="1"/>
          <tpl fld="5" item="2"/>
        </tpls>
      </n>
      <m in="1">
        <tpls c="6">
          <tpl fld="0" item="0"/>
          <tpl fld="2" item="5"/>
          <tpl fld="1" item="1"/>
          <tpl hier="218" item="1"/>
          <tpl fld="3" item="1"/>
          <tpl fld="5" item="2"/>
        </tpls>
      </m>
      <n v="109" in="0">
        <tpls c="6">
          <tpl fld="0" item="0"/>
          <tpl fld="2" item="0"/>
          <tpl fld="1" item="0"/>
          <tpl hier="218" item="1"/>
          <tpl fld="3" item="1"/>
          <tpl fld="5" item="8"/>
        </tpls>
      </n>
      <n v="5.9608108108108109" in="1">
        <tpls c="6">
          <tpl fld="0" item="0"/>
          <tpl fld="2" item="3"/>
          <tpl fld="1" item="1"/>
          <tpl hier="218" item="1"/>
          <tpl fld="3" item="1"/>
          <tpl fld="5" item="8"/>
        </tpls>
      </n>
      <m in="1">
        <tpls c="6">
          <tpl fld="0" item="0"/>
          <tpl fld="2" item="3"/>
          <tpl fld="1" item="1"/>
          <tpl hier="218" item="1"/>
          <tpl fld="3" item="3"/>
          <tpl fld="5" item="0"/>
        </tpls>
      </m>
      <n v="0" in="0">
        <tpls c="6">
          <tpl fld="0" item="0"/>
          <tpl fld="2" item="4"/>
          <tpl fld="1" item="0"/>
          <tpl hier="218" item="1"/>
          <tpl fld="3" item="3"/>
          <tpl fld="5" item="0"/>
        </tpls>
      </n>
      <m in="1">
        <tpls c="6">
          <tpl fld="0" item="0"/>
          <tpl fld="2" item="3"/>
          <tpl fld="1" item="1"/>
          <tpl hier="218" item="1"/>
          <tpl fld="3" item="3"/>
          <tpl fld="5" item="8"/>
        </tpls>
      </m>
      <n v="3" in="1">
        <tpls c="6">
          <tpl fld="0" item="0"/>
          <tpl fld="2" item="2"/>
          <tpl fld="1" item="1"/>
          <tpl hier="218" item="1"/>
          <tpl fld="3" item="1"/>
          <tpl fld="5" item="7"/>
        </tpls>
      </n>
      <n v="130" in="0">
        <tpls c="6">
          <tpl fld="0" item="0"/>
          <tpl fld="2" item="2"/>
          <tpl fld="1" item="0"/>
          <tpl hier="218" item="1"/>
          <tpl fld="3" item="5"/>
          <tpl fld="5" item="2"/>
        </tpls>
      </n>
      <n v="732" in="0">
        <tpls c="6">
          <tpl fld="0" item="0"/>
          <tpl fld="2" item="2"/>
          <tpl fld="1" item="0"/>
          <tpl hier="218" item="1"/>
          <tpl fld="3" item="1"/>
          <tpl fld="5" item="5"/>
        </tpls>
      </n>
      <n v="159" in="0">
        <tpls c="5">
          <tpl fld="0" item="0"/>
          <tpl fld="2" item="2"/>
          <tpl fld="1" item="0"/>
          <tpl hier="218" item="1"/>
          <tpl fld="3" item="0"/>
        </tpls>
      </n>
      <n v="31" in="0">
        <tpls c="6">
          <tpl fld="0" item="0"/>
          <tpl fld="2" item="1"/>
          <tpl fld="1" item="0"/>
          <tpl hier="218" item="1"/>
          <tpl fld="3" item="1"/>
          <tpl fld="5" item="6"/>
        </tpls>
      </n>
      <n v="19" in="0">
        <tpls c="6">
          <tpl fld="0" item="0"/>
          <tpl fld="2" item="1"/>
          <tpl fld="1" item="0"/>
          <tpl hier="218" item="1"/>
          <tpl fld="3" item="7"/>
          <tpl fld="7" item="0"/>
        </tpls>
      </n>
      <n v="24" in="0">
        <tpls c="6">
          <tpl fld="0" item="0"/>
          <tpl fld="2" item="1"/>
          <tpl fld="1" item="0"/>
          <tpl hier="218" item="1"/>
          <tpl fld="3" item="5"/>
          <tpl fld="5" item="7"/>
        </tpls>
      </n>
      <n v="1" in="0">
        <tpls c="6">
          <tpl fld="0" item="0"/>
          <tpl fld="2" item="0"/>
          <tpl fld="1" item="0"/>
          <tpl hier="218" item="1"/>
          <tpl fld="3" item="4"/>
          <tpl fld="5" item="2"/>
        </tpls>
      </n>
      <m in="1">
        <tpls c="6">
          <tpl fld="0" item="0"/>
          <tpl fld="2" item="4"/>
          <tpl fld="1" item="1"/>
          <tpl hier="218" item="1"/>
          <tpl fld="3" item="4"/>
          <tpl fld="5" item="2"/>
        </tpls>
      </m>
      <n v="0" in="0">
        <tpls c="6">
          <tpl fld="0" item="0"/>
          <tpl fld="2" item="5"/>
          <tpl fld="1" item="0"/>
          <tpl hier="218" item="1"/>
          <tpl fld="3" item="4"/>
          <tpl fld="5" item="3"/>
        </tpls>
      </n>
      <n v="0" in="0">
        <tpls c="6">
          <tpl fld="0" item="0"/>
          <tpl fld="2" item="3"/>
          <tpl fld="1" item="0"/>
          <tpl hier="218" item="1"/>
          <tpl fld="3" item="4"/>
          <tpl fld="5" item="7"/>
        </tpls>
      </n>
      <m in="1">
        <tpls c="6">
          <tpl fld="0" item="0"/>
          <tpl fld="2" item="3"/>
          <tpl fld="1" item="1"/>
          <tpl hier="218" item="1"/>
          <tpl fld="3" item="5"/>
          <tpl fld="5" item="8"/>
        </tpls>
      </m>
      <n v="6.333783783783784" in="1">
        <tpls c="5">
          <tpl fld="0" item="0"/>
          <tpl fld="2" item="3"/>
          <tpl fld="1" item="1"/>
          <tpl hier="218" item="1"/>
          <tpl fld="3" item="0"/>
        </tpls>
      </n>
      <n v="2.4" in="1">
        <tpls c="6">
          <tpl fld="0" item="0"/>
          <tpl fld="2" item="1"/>
          <tpl fld="1" item="1"/>
          <tpl hier="218" item="1"/>
          <tpl fld="3" item="5"/>
          <tpl fld="5" item="0"/>
        </tpls>
      </n>
      <n v="57" in="0">
        <tpls c="6">
          <tpl fld="0" item="0"/>
          <tpl fld="2" item="0"/>
          <tpl fld="1" item="0"/>
          <tpl hier="218" item="1"/>
          <tpl fld="3" item="5"/>
          <tpl fld="5" item="0"/>
        </tpls>
      </n>
      <n v="5.9993243243243244" in="1">
        <tpls c="6">
          <tpl fld="0" item="0"/>
          <tpl fld="2" item="3"/>
          <tpl fld="1" item="1"/>
          <tpl hier="218" item="1"/>
          <tpl fld="3" item="5"/>
          <tpl fld="5" item="0"/>
        </tpls>
      </n>
      <m in="1">
        <tpls c="6">
          <tpl fld="0" item="0"/>
          <tpl fld="2" item="1"/>
          <tpl fld="1" item="1"/>
          <tpl hier="218" item="1"/>
          <tpl fld="3" item="5"/>
          <tpl fld="5" item="6"/>
        </tpls>
      </m>
      <n v="7" in="0">
        <tpls c="6">
          <tpl fld="0" item="0"/>
          <tpl fld="2" item="0"/>
          <tpl fld="1" item="0"/>
          <tpl hier="218" item="1"/>
          <tpl fld="3" item="5"/>
          <tpl fld="5" item="6"/>
        </tpls>
      </n>
      <m in="1">
        <tpls c="6">
          <tpl fld="0" item="0"/>
          <tpl fld="2" item="3"/>
          <tpl fld="1" item="1"/>
          <tpl hier="218" item="1"/>
          <tpl fld="3" item="5"/>
          <tpl fld="5" item="6"/>
        </tpls>
      </m>
      <m in="1">
        <tpls c="6">
          <tpl fld="0" item="0"/>
          <tpl fld="2" item="4"/>
          <tpl fld="1" item="1"/>
          <tpl hier="218" item="1"/>
          <tpl fld="3" item="4"/>
          <tpl fld="5" item="4"/>
        </tpls>
      </m>
      <n v="1" in="1">
        <tpls c="6">
          <tpl fld="0" item="0"/>
          <tpl fld="2" item="0"/>
          <tpl fld="1" item="1"/>
          <tpl hier="218" item="1"/>
          <tpl fld="3" item="4"/>
          <tpl fld="5" item="4"/>
        </tpls>
      </n>
      <m in="1">
        <tpls c="6">
          <tpl fld="0" item="0"/>
          <tpl fld="2" item="4"/>
          <tpl fld="1" item="1"/>
          <tpl hier="218" item="1"/>
          <tpl fld="3" item="4"/>
          <tpl fld="5" item="5"/>
        </tpls>
      </m>
      <n v="1384" in="0">
        <tpls c="6">
          <tpl fld="0" item="0"/>
          <tpl fld="2" item="2"/>
          <tpl fld="1" item="0"/>
          <tpl hier="218" item="1"/>
          <tpl fld="3" item="4"/>
          <tpl fld="5" item="5"/>
        </tpls>
      </n>
      <m in="1">
        <tpls c="6">
          <tpl fld="0" item="0"/>
          <tpl fld="2" item="1"/>
          <tpl fld="1" item="1"/>
          <tpl hier="218" item="1"/>
          <tpl fld="3" item="3"/>
          <tpl fld="5" item="4"/>
        </tpls>
      </m>
      <n v="1" in="0">
        <tpls c="6">
          <tpl fld="0" item="0"/>
          <tpl fld="2" item="3"/>
          <tpl fld="1" item="0"/>
          <tpl hier="218" item="1"/>
          <tpl fld="3" item="3"/>
          <tpl fld="5" item="4"/>
        </tpls>
      </n>
      <n v="0" in="0">
        <tpls c="6">
          <tpl fld="0" item="0"/>
          <tpl fld="2" item="1"/>
          <tpl fld="1" item="0"/>
          <tpl hier="218" item="1"/>
          <tpl fld="3" item="3"/>
          <tpl fld="5" item="4"/>
        </tpls>
      </n>
      <m in="1">
        <tpls c="6">
          <tpl fld="0" item="0"/>
          <tpl fld="2" item="3"/>
          <tpl fld="1" item="1"/>
          <tpl hier="218" item="1"/>
          <tpl fld="3" item="4"/>
          <tpl fld="5" item="2"/>
        </tpls>
      </m>
      <n v="2" in="1">
        <tpls c="6">
          <tpl fld="0" item="0"/>
          <tpl fld="2" item="4"/>
          <tpl fld="1" item="1"/>
          <tpl hier="218" item="1"/>
          <tpl fld="3" item="7"/>
          <tpl fld="7" item="3"/>
        </tpls>
      </n>
      <n v="104" in="0">
        <tpls c="6">
          <tpl fld="0" item="0"/>
          <tpl fld="2" item="4"/>
          <tpl fld="1" item="0"/>
          <tpl hier="218" item="1"/>
          <tpl fld="3" item="1"/>
          <tpl fld="5" item="4"/>
        </tpls>
      </n>
      <n v="22.99635135135135" in="1">
        <tpls c="6">
          <tpl fld="0" item="0"/>
          <tpl fld="2" item="4"/>
          <tpl fld="1" item="1"/>
          <tpl hier="218" item="1"/>
          <tpl fld="3" item="7"/>
          <tpl fld="7" item="1"/>
        </tpls>
      </n>
      <n v="241" in="0">
        <tpls c="6">
          <tpl fld="0" item="0"/>
          <tpl fld="2" item="4"/>
          <tpl fld="1" item="0"/>
          <tpl hier="218" item="1"/>
          <tpl fld="3" item="5"/>
          <tpl fld="5" item="8"/>
        </tpls>
      </n>
      <n v="22" in="0">
        <tpls c="5">
          <tpl fld="0" item="0"/>
          <tpl fld="2" item="4"/>
          <tpl fld="1" item="0"/>
          <tpl hier="218" item="1"/>
          <tpl fld="3" item="0"/>
        </tpls>
      </n>
      <n v="1.45" in="1">
        <tpls c="6">
          <tpl fld="0" item="0"/>
          <tpl fld="2" item="2"/>
          <tpl fld="1" item="1"/>
          <tpl hier="218" item="1"/>
          <tpl fld="3" item="4"/>
          <tpl fld="5" item="6"/>
        </tpls>
      </n>
      <n v="106" in="0">
        <tpls c="6">
          <tpl fld="0" item="0"/>
          <tpl fld="2" item="2"/>
          <tpl fld="1" item="0"/>
          <tpl hier="218" item="1"/>
          <tpl fld="3" item="4"/>
          <tpl fld="5" item="6"/>
        </tpls>
      </n>
      <m in="1">
        <tpls c="6">
          <tpl fld="0" item="0"/>
          <tpl fld="2" item="5"/>
          <tpl fld="1" item="1"/>
          <tpl hier="218" item="1"/>
          <tpl fld="3" item="3"/>
          <tpl fld="5" item="2"/>
        </tpls>
      </m>
      <m in="1">
        <tpls c="6">
          <tpl fld="0" item="0"/>
          <tpl fld="2" item="0"/>
          <tpl fld="1" item="1"/>
          <tpl hier="218" item="1"/>
          <tpl fld="3" item="3"/>
          <tpl fld="5" item="2"/>
        </tpls>
      </m>
      <n v="0" in="0">
        <tpls c="6">
          <tpl fld="0" item="0"/>
          <tpl fld="2" item="5"/>
          <tpl fld="1" item="0"/>
          <tpl hier="218" item="1"/>
          <tpl fld="3" item="3"/>
          <tpl fld="5" item="2"/>
        </tpls>
      </n>
      <n v="1" in="0">
        <tpls c="6">
          <tpl fld="0" item="0"/>
          <tpl fld="2" item="5"/>
          <tpl fld="1" item="0"/>
          <tpl hier="218" item="1"/>
          <tpl fld="3" item="3"/>
          <tpl fld="5" item="6"/>
        </tpls>
      </n>
      <n v="0" in="0">
        <tpls c="6">
          <tpl fld="0" item="0"/>
          <tpl fld="2" item="0"/>
          <tpl fld="1" item="0"/>
          <tpl hier="218" item="1"/>
          <tpl fld="3" item="3"/>
          <tpl fld="5" item="6"/>
        </tpls>
      </n>
      <n v="0" in="0">
        <tpls c="6">
          <tpl fld="0" item="0"/>
          <tpl fld="2" item="4"/>
          <tpl fld="1" item="0"/>
          <tpl hier="218" item="1"/>
          <tpl fld="3" item="3"/>
          <tpl fld="5" item="6"/>
        </tpls>
      </n>
      <n v="0" in="0">
        <tpls c="6">
          <tpl fld="0" item="0"/>
          <tpl fld="2" item="1"/>
          <tpl fld="1" item="0"/>
          <tpl hier="218" item="1"/>
          <tpl fld="3" item="4"/>
          <tpl fld="5" item="7"/>
        </tpls>
      </n>
      <n v="1432" in="0">
        <tpls c="6">
          <tpl fld="0" item="0"/>
          <tpl fld="2" item="2"/>
          <tpl fld="1" item="0"/>
          <tpl hier="218" item="1"/>
          <tpl fld="3" item="4"/>
          <tpl fld="5" item="3"/>
        </tpls>
      </n>
      <n v="1.9" in="1">
        <tpls c="5">
          <tpl fld="0" item="0"/>
          <tpl fld="2" item="4"/>
          <tpl fld="1" item="1"/>
          <tpl hier="218" item="1"/>
          <tpl fld="3" item="6"/>
        </tpls>
      </n>
      <n v="134" in="0">
        <tpls c="5">
          <tpl fld="0" item="0"/>
          <tpl fld="2" item="4"/>
          <tpl fld="1" item="0"/>
          <tpl hier="218" item="1"/>
          <tpl fld="3" item="6"/>
        </tpls>
      </n>
      <m in="1">
        <tpls c="6">
          <tpl fld="0" item="0"/>
          <tpl fld="2" item="3"/>
          <tpl fld="1" item="1"/>
          <tpl hier="218" item="1"/>
          <tpl fld="3" item="4"/>
          <tpl fld="5" item="8"/>
        </tpls>
      </m>
      <n v="14.7" in="1">
        <tpls c="6">
          <tpl fld="0" item="0"/>
          <tpl fld="2" item="2"/>
          <tpl fld="1" item="1"/>
          <tpl hier="218" item="1"/>
          <tpl fld="3" item="4"/>
          <tpl fld="5" item="8"/>
        </tpls>
      </n>
      <n v="14.25" in="1">
        <tpls c="6">
          <tpl fld="0" item="0"/>
          <tpl fld="2" item="2"/>
          <tpl fld="1" item="1"/>
          <tpl hier="218" item="1"/>
          <tpl fld="3" item="1"/>
          <tpl fld="5" item="3"/>
        </tpls>
      </n>
      <n v="31.781081081081084" in="1">
        <tpls c="6">
          <tpl fld="0" item="0"/>
          <tpl fld="2" item="0"/>
          <tpl fld="1" item="1"/>
          <tpl hier="218" item="1"/>
          <tpl fld="3" item="1"/>
          <tpl fld="5" item="3"/>
        </tpls>
      </n>
      <n v="1049" in="0">
        <tpls c="6">
          <tpl fld="0" item="0"/>
          <tpl fld="2" item="4"/>
          <tpl fld="1" item="0"/>
          <tpl hier="218" item="1"/>
          <tpl fld="3" item="1"/>
          <tpl fld="5" item="3"/>
        </tpls>
      </n>
      <n v="4479" in="0">
        <tpls c="6">
          <tpl fld="0" item="0"/>
          <tpl fld="2" item="2"/>
          <tpl fld="1" item="0"/>
          <tpl hier="218" item="1"/>
          <tpl fld="3" item="3"/>
          <tpl fld="5" item="3"/>
        </tpls>
      </n>
      <n v="0.78378378378378377" in="1">
        <tpls c="6">
          <tpl fld="0" item="0"/>
          <tpl fld="2" item="3"/>
          <tpl fld="1" item="1"/>
          <tpl hier="218" item="1"/>
          <tpl fld="3" item="3"/>
          <tpl fld="5" item="3"/>
        </tpls>
      </n>
      <n v="2" in="0">
        <tpls c="6">
          <tpl fld="0" item="0"/>
          <tpl fld="2" item="5"/>
          <tpl fld="1" item="0"/>
          <tpl hier="218" item="1"/>
          <tpl fld="3" item="3"/>
          <tpl fld="5" item="3"/>
        </tpls>
      </n>
      <m in="1">
        <tpls c="6">
          <tpl fld="0" item="0"/>
          <tpl fld="2" item="3"/>
          <tpl fld="1" item="1"/>
          <tpl hier="218" item="1"/>
          <tpl fld="3" item="4"/>
          <tpl fld="5" item="1"/>
        </tpls>
      </m>
      <n v="4" in="0">
        <tpls c="6">
          <tpl fld="0" item="0"/>
          <tpl fld="2" item="3"/>
          <tpl fld="1" item="0"/>
          <tpl hier="218" item="1"/>
          <tpl fld="3" item="4"/>
          <tpl fld="5" item="1"/>
        </tpls>
      </n>
      <n v="3" in="0">
        <tpls c="6">
          <tpl fld="0" item="0"/>
          <tpl fld="2" item="4"/>
          <tpl fld="1" item="0"/>
          <tpl hier="218" item="1"/>
          <tpl fld="3" item="4"/>
          <tpl fld="5" item="1"/>
        </tpls>
      </n>
      <m in="1">
        <tpls c="6">
          <tpl fld="0" item="0"/>
          <tpl fld="2" item="4"/>
          <tpl fld="1" item="1"/>
          <tpl hier="218" item="1"/>
          <tpl fld="3" item="4"/>
          <tpl fld="5" item="0"/>
        </tpls>
      </m>
      <n v="0" in="0">
        <tpls c="6">
          <tpl fld="0" item="0"/>
          <tpl fld="2" item="1"/>
          <tpl fld="1" item="0"/>
          <tpl hier="218" item="1"/>
          <tpl fld="3" item="4"/>
          <tpl fld="5" item="0"/>
        </tpls>
      </n>
      <m in="1">
        <tpls c="6">
          <tpl fld="0" item="0"/>
          <tpl fld="2" item="5"/>
          <tpl fld="1" item="1"/>
          <tpl hier="218" item="1"/>
          <tpl fld="3" item="4"/>
          <tpl fld="5" item="0"/>
        </tpls>
      </m>
      <n v="126" in="0">
        <tpls c="5">
          <tpl fld="0" item="0"/>
          <tpl fld="2" item="5"/>
          <tpl fld="1" item="0"/>
          <tpl hier="218" item="1"/>
          <tpl fld="3" item="6"/>
        </tpls>
      </n>
      <m in="1">
        <tpls c="6">
          <tpl fld="0" item="0"/>
          <tpl fld="2" item="5"/>
          <tpl fld="1" item="1"/>
          <tpl hier="218" item="1"/>
          <tpl fld="3" item="4"/>
          <tpl fld="5" item="2"/>
        </tpls>
      </m>
      <n v="3" in="1">
        <tpls c="6">
          <tpl fld="0" item="0"/>
          <tpl fld="2" item="5"/>
          <tpl fld="1" item="1"/>
          <tpl hier="218" item="1"/>
          <tpl fld="3" item="1"/>
          <tpl fld="5" item="0"/>
        </tpls>
      </n>
      <n v="1" in="0">
        <tpls c="6">
          <tpl fld="0" item="0"/>
          <tpl fld="2" item="5"/>
          <tpl fld="1" item="0"/>
          <tpl hier="218" item="1"/>
          <tpl fld="3" item="4"/>
          <tpl fld="5" item="8"/>
        </tpls>
      </n>
      <n v="3.3499999999999996" in="1">
        <tpls c="6">
          <tpl fld="0" item="0"/>
          <tpl fld="2" item="5"/>
          <tpl fld="1" item="1"/>
          <tpl hier="218" item="1"/>
          <tpl fld="3" item="1"/>
          <tpl fld="5" item="5"/>
        </tpls>
      </n>
      <n v="7.25" in="1">
        <tpls c="6">
          <tpl fld="0" item="0"/>
          <tpl fld="2" item="5"/>
          <tpl fld="1" item="1"/>
          <tpl hier="218" item="1"/>
          <tpl fld="3" item="7"/>
          <tpl fld="7" item="4"/>
        </tpls>
      </n>
      <m in="1">
        <tpls c="6">
          <tpl fld="0" item="0"/>
          <tpl fld="2" item="5"/>
          <tpl fld="1" item="1"/>
          <tpl hier="218" item="1"/>
          <tpl fld="3" item="5"/>
          <tpl fld="5" item="2"/>
        </tpls>
      </m>
      <n v="10.200675675675674" in="1">
        <tpls c="5">
          <tpl fld="0" item="0"/>
          <tpl fld="6" item="4"/>
          <tpl fld="1" item="1"/>
          <tpl hier="218" item="1"/>
          <tpl fld="3" item="2"/>
        </tpls>
      </n>
      <n v="31" in="0">
        <tpls c="5">
          <tpl fld="0" item="0"/>
          <tpl fld="6" item="0"/>
          <tpl fld="1" item="0"/>
          <tpl hier="218" item="1"/>
          <tpl fld="3" item="0"/>
        </tpls>
      </n>
      <n v="261" in="0">
        <tpls c="6">
          <tpl fld="0" item="0"/>
          <tpl fld="1" item="0"/>
          <tpl fld="9" item="1"/>
          <tpl hier="218" item="1"/>
          <tpl fld="3" item="3"/>
          <tpl fld="5" item="6"/>
        </tpls>
      </n>
      <n v="11.3" in="1">
        <tpls c="6">
          <tpl fld="0" item="0"/>
          <tpl fld="1" item="1"/>
          <tpl fld="9" item="0"/>
          <tpl hier="218" item="1"/>
          <tpl fld="3" item="1"/>
          <tpl fld="5" item="0"/>
        </tpls>
      </n>
      <n v="0.16861704988570661" in="2">
        <tpls c="5">
          <tpl fld="0" item="0"/>
          <tpl fld="1" item="2"/>
          <tpl fld="9" item="1"/>
          <tpl hier="218" item="1"/>
          <tpl fld="3" item="6"/>
        </tpls>
      </n>
      <n v="6.9642857142857145E-2" in="2">
        <tpls c="5">
          <tpl fld="0" item="0"/>
          <tpl fld="6" item="3"/>
          <tpl fld="1" item="2"/>
          <tpl hier="218" item="1"/>
          <tpl fld="3" item="6"/>
        </tpls>
      </n>
      <n v="71.387837837837836" in="1">
        <tpls c="5">
          <tpl fld="0" item="0"/>
          <tpl fld="10" item="0"/>
          <tpl fld="1" item="1"/>
          <tpl hier="218" item="1"/>
          <tpl fld="3" item="1"/>
        </tpls>
      </n>
      <n v="1.45" in="1">
        <tpls c="6">
          <tpl fld="0" item="0"/>
          <tpl fld="1" item="1"/>
          <tpl fld="9" item="1"/>
          <tpl hier="218" item="1"/>
          <tpl fld="3" item="3"/>
          <tpl fld="5" item="3"/>
        </tpls>
      </n>
      <n v="1.9" in="1">
        <tpls c="6">
          <tpl fld="0" item="0"/>
          <tpl fld="1" item="1"/>
          <tpl fld="9" item="0"/>
          <tpl hier="218" item="1"/>
          <tpl fld="3" item="1"/>
          <tpl fld="5" item="2"/>
        </tpls>
      </n>
      <n v="239" in="0">
        <tpls c="6">
          <tpl fld="8" item="1"/>
          <tpl fld="0" item="0"/>
          <tpl fld="1" item="0"/>
          <tpl hier="218" item="1"/>
          <tpl fld="3" item="7"/>
          <tpl fld="7" item="2"/>
        </tpls>
      </n>
      <n v="765" in="0">
        <tpls c="6">
          <tpl fld="8" item="0"/>
          <tpl fld="0" item="0"/>
          <tpl fld="1" item="0"/>
          <tpl hier="218" item="1"/>
          <tpl fld="3" item="5"/>
          <tpl fld="5" item="5"/>
        </tpls>
      </n>
      <n v="6.7943918918918911" in="1">
        <tpls c="6">
          <tpl fld="8" item="2"/>
          <tpl fld="0" item="0"/>
          <tpl fld="1" item="1"/>
          <tpl hier="218" item="1"/>
          <tpl fld="3" item="1"/>
          <tpl fld="5" item="8"/>
        </tpls>
      </n>
      <n v="15" in="0">
        <tpls c="6">
          <tpl fld="8" item="4"/>
          <tpl fld="0" item="0"/>
          <tpl fld="1" item="0"/>
          <tpl hier="218" item="1"/>
          <tpl fld="3" item="4"/>
          <tpl fld="5" item="7"/>
        </tpls>
      </n>
      <n v="2083" in="0">
        <tpls c="6">
          <tpl fld="8" item="0"/>
          <tpl fld="0" item="0"/>
          <tpl fld="1" item="0"/>
          <tpl hier="218" item="1"/>
          <tpl fld="3" item="3"/>
          <tpl fld="5" item="8"/>
        </tpls>
      </n>
      <n v="2625" in="0">
        <tpls c="6">
          <tpl fld="8" item="3"/>
          <tpl fld="0" item="0"/>
          <tpl fld="1" item="0"/>
          <tpl hier="218" item="1"/>
          <tpl fld="3" item="5"/>
          <tpl fld="5" item="1"/>
        </tpls>
      </n>
      <m in="1">
        <tpls c="6">
          <tpl fld="8" item="0"/>
          <tpl fld="0" item="0"/>
          <tpl fld="1" item="1"/>
          <tpl hier="218" item="1"/>
          <tpl fld="3" item="1"/>
          <tpl fld="5" item="0"/>
        </tpls>
      </m>
      <m in="1">
        <tpls c="6">
          <tpl fld="8" item="3"/>
          <tpl fld="0" item="0"/>
          <tpl fld="1" item="1"/>
          <tpl hier="218" item="1"/>
          <tpl fld="3" item="3"/>
          <tpl fld="5" item="7"/>
        </tpls>
      </m>
      <m in="0">
        <tpls c="6">
          <tpl fld="8" item="4"/>
          <tpl fld="0" item="0"/>
          <tpl fld="1" item="0"/>
          <tpl hier="218" item="1"/>
          <tpl fld="3" item="4"/>
          <tpl fld="5" item="4"/>
        </tpls>
      </m>
      <n v="240" in="0">
        <tpls c="6">
          <tpl fld="8" item="1"/>
          <tpl fld="0" item="0"/>
          <tpl fld="1" item="0"/>
          <tpl hier="218" item="1"/>
          <tpl fld="3" item="7"/>
          <tpl fld="7" item="4"/>
        </tpls>
      </n>
      <n v="13" in="0">
        <tpls c="6">
          <tpl fld="8" item="0"/>
          <tpl fld="0" item="0"/>
          <tpl fld="1" item="0"/>
          <tpl hier="218" item="1"/>
          <tpl fld="3" item="5"/>
          <tpl fld="5" item="7"/>
        </tpls>
      </n>
      <m in="1">
        <tpls c="6">
          <tpl fld="8" item="4"/>
          <tpl fld="0" item="0"/>
          <tpl fld="1" item="1"/>
          <tpl hier="218" item="1"/>
          <tpl fld="3" item="1"/>
          <tpl fld="5" item="4"/>
        </tpls>
      </m>
      <m in="1">
        <tpls c="6">
          <tpl fld="8" item="1"/>
          <tpl fld="0" item="0"/>
          <tpl fld="1" item="1"/>
          <tpl hier="218" item="1"/>
          <tpl fld="3" item="3"/>
          <tpl fld="5" item="1"/>
        </tpls>
      </m>
      <n v="454" in="0">
        <tpls c="6">
          <tpl fld="8" item="2"/>
          <tpl fld="0" item="0"/>
          <tpl fld="1" item="0"/>
          <tpl hier="218" item="1"/>
          <tpl fld="3" item="4"/>
          <tpl fld="5" item="0"/>
        </tpls>
      </n>
      <n v="45" in="0">
        <tpls c="6">
          <tpl fld="8" item="0"/>
          <tpl fld="0" item="0"/>
          <tpl fld="1" item="0"/>
          <tpl hier="218" item="1"/>
          <tpl fld="3" item="7"/>
          <tpl fld="7" item="1"/>
        </tpls>
      </n>
      <n v="28.130135135135138" in="1">
        <tpls c="6">
          <tpl fld="8" item="1"/>
          <tpl fld="0" item="0"/>
          <tpl fld="1" item="1"/>
          <tpl hier="218" item="1"/>
          <tpl fld="3" item="5"/>
          <tpl fld="5" item="0"/>
        </tpls>
      </n>
      <m in="1">
        <tpls c="6">
          <tpl fld="8" item="0"/>
          <tpl fld="0" item="0"/>
          <tpl fld="1" item="1"/>
          <tpl hier="218" item="1"/>
          <tpl fld="3" item="1"/>
          <tpl fld="5" item="7"/>
        </tpls>
      </m>
      <n v="3" in="1">
        <tpls c="6">
          <tpl fld="8" item="4"/>
          <tpl fld="0" item="0"/>
          <tpl fld="1" item="1"/>
          <tpl hier="218" item="1"/>
          <tpl fld="3" item="1"/>
          <tpl fld="5" item="3"/>
        </tpls>
      </n>
      <n v="1023" in="0">
        <tpls c="6">
          <tpl fld="8" item="2"/>
          <tpl fld="0" item="0"/>
          <tpl fld="1" item="0"/>
          <tpl hier="218" item="1"/>
          <tpl fld="3" item="3"/>
          <tpl fld="5" item="5"/>
        </tpls>
      </n>
      <n v="163" in="0">
        <tpls c="6">
          <tpl fld="8" item="0"/>
          <tpl fld="0" item="0"/>
          <tpl fld="1" item="0"/>
          <tpl hier="218" item="1"/>
          <tpl fld="3" item="4"/>
          <tpl fld="5" item="1"/>
        </tpls>
      </n>
      <n v="1" in="0">
        <tpls c="6">
          <tpl fld="8" item="3"/>
          <tpl fld="0" item="0"/>
          <tpl fld="1" item="0"/>
          <tpl hier="218" item="1"/>
          <tpl fld="3" item="4"/>
          <tpl fld="5" item="6"/>
        </tpls>
      </n>
      <n v="348" in="0">
        <tpls c="5">
          <tpl fld="8" item="1"/>
          <tpl fld="0" item="0"/>
          <tpl fld="1" item="0"/>
          <tpl hier="218" item="1"/>
          <tpl fld="3" item="6"/>
        </tpls>
      </n>
      <m in="1">
        <tpls c="6">
          <tpl fld="8" item="3"/>
          <tpl fld="0" item="0"/>
          <tpl fld="1" item="1"/>
          <tpl hier="218" item="1"/>
          <tpl fld="3" item="4"/>
          <tpl fld="5" item="3"/>
        </tpls>
      </m>
      <n v="36" in="0">
        <tpls c="5">
          <tpl fld="0" item="0"/>
          <tpl fld="2" item="5"/>
          <tpl fld="1" item="0"/>
          <tpl hier="218" item="1"/>
          <tpl fld="3" item="0"/>
        </tpls>
      </n>
      <n v="36.476824324324319" in="1">
        <tpls c="6">
          <tpl fld="0" item="0"/>
          <tpl fld="2" item="2"/>
          <tpl fld="1" item="1"/>
          <tpl hier="218" item="1"/>
          <tpl fld="3" item="5"/>
          <tpl fld="5" item="1"/>
        </tpls>
      </n>
      <n v="5" in="1">
        <tpls c="6">
          <tpl fld="0" item="0"/>
          <tpl fld="2" item="1"/>
          <tpl fld="1" item="1"/>
          <tpl hier="218" item="1"/>
          <tpl fld="3" item="5"/>
          <tpl fld="5" item="3"/>
        </tpls>
      </n>
      <n v="2" in="1">
        <tpls c="6">
          <tpl fld="0" item="0"/>
          <tpl fld="2" item="1"/>
          <tpl fld="1" item="1"/>
          <tpl hier="218" item="1"/>
          <tpl fld="3" item="1"/>
          <tpl fld="5" item="4"/>
        </tpls>
      </n>
      <n v="4.45" in="1">
        <tpls c="6">
          <tpl fld="0" item="0"/>
          <tpl fld="2" item="2"/>
          <tpl fld="1" item="1"/>
          <tpl hier="218" item="1"/>
          <tpl fld="3" item="1"/>
          <tpl fld="5" item="0"/>
        </tpls>
      </n>
      <n v="2.4500000000000002" in="1">
        <tpls c="6">
          <tpl fld="0" item="0"/>
          <tpl fld="2" item="2"/>
          <tpl fld="1" item="1"/>
          <tpl hier="218" item="1"/>
          <tpl fld="3" item="1"/>
          <tpl fld="5" item="5"/>
        </tpls>
      </n>
      <n v="2.8091216216216215" in="1">
        <tpls c="6">
          <tpl fld="0" item="0"/>
          <tpl fld="2" item="4"/>
          <tpl fld="1" item="1"/>
          <tpl hier="218" item="1"/>
          <tpl fld="3" item="1"/>
          <tpl fld="5" item="6"/>
        </tpls>
      </n>
      <m in="1">
        <tpls c="6">
          <tpl fld="0" item="0"/>
          <tpl fld="2" item="1"/>
          <tpl fld="1" item="1"/>
          <tpl hier="218" item="1"/>
          <tpl fld="3" item="3"/>
          <tpl fld="5" item="1"/>
        </tpls>
      </m>
      <n v="14.564864864864864" in="1">
        <tpls c="5">
          <tpl fld="0" item="0"/>
          <tpl fld="2" item="1"/>
          <tpl fld="1" item="1"/>
          <tpl hier="218" item="1"/>
          <tpl fld="3" item="2"/>
        </tpls>
      </n>
      <n v="406" in="0">
        <tpls c="5">
          <tpl fld="0" item="0"/>
          <tpl fld="2" item="3"/>
          <tpl fld="1" item="0"/>
          <tpl hier="218" item="1"/>
          <tpl fld="3" item="2"/>
        </tpls>
      </n>
      <m in="1">
        <tpls c="6">
          <tpl fld="0" item="0"/>
          <tpl fld="2" item="1"/>
          <tpl fld="1" item="1"/>
          <tpl hier="218" item="1"/>
          <tpl fld="3" item="3"/>
          <tpl fld="5" item="7"/>
        </tpls>
      </m>
      <n v="1" in="0">
        <tpls c="6">
          <tpl fld="0" item="0"/>
          <tpl fld="2" item="5"/>
          <tpl fld="1" item="0"/>
          <tpl hier="218" item="1"/>
          <tpl fld="3" item="3"/>
          <tpl fld="5" item="5"/>
        </tpls>
      </n>
      <m in="1">
        <tpls c="6">
          <tpl fld="0" item="0"/>
          <tpl fld="2" item="1"/>
          <tpl fld="1" item="1"/>
          <tpl hier="218" item="1"/>
          <tpl fld="3" item="4"/>
          <tpl fld="5" item="7"/>
        </tpls>
      </m>
      <n v="238" in="0">
        <tpls c="6">
          <tpl fld="0" item="0"/>
          <tpl fld="2" item="3"/>
          <tpl fld="1" item="0"/>
          <tpl hier="218" item="1"/>
          <tpl fld="3" item="7"/>
          <tpl fld="7" item="1"/>
        </tpls>
      </n>
      <n v="386" in="0">
        <tpls c="6">
          <tpl fld="0" item="0"/>
          <tpl fld="2" item="2"/>
          <tpl fld="1" item="0"/>
          <tpl hier="218" item="1"/>
          <tpl fld="3" item="7"/>
          <tpl fld="7" item="1"/>
        </tpls>
      </n>
      <n v="1.8499999999999996" in="1">
        <tpls c="6">
          <tpl fld="0" item="0"/>
          <tpl fld="2" item="3"/>
          <tpl fld="1" item="1"/>
          <tpl hier="218" item="1"/>
          <tpl fld="3" item="7"/>
          <tpl fld="7" item="3"/>
        </tpls>
      </n>
      <n v="240" in="0">
        <tpls c="6">
          <tpl fld="0" item="0"/>
          <tpl fld="2" item="3"/>
          <tpl fld="1" item="0"/>
          <tpl hier="218" item="1"/>
          <tpl fld="3" item="1"/>
          <tpl fld="5" item="7"/>
        </tpls>
      </n>
      <n v="116" in="0">
        <tpls c="6">
          <tpl fld="0" item="0"/>
          <tpl fld="2" item="2"/>
          <tpl fld="1" item="0"/>
          <tpl hier="218" item="1"/>
          <tpl fld="3" item="1"/>
          <tpl fld="5" item="7"/>
        </tpls>
      </n>
      <n v="156" in="0">
        <tpls c="6">
          <tpl fld="0" item="0"/>
          <tpl fld="2" item="5"/>
          <tpl fld="1" item="0"/>
          <tpl hier="218" item="1"/>
          <tpl fld="3" item="7"/>
          <tpl fld="7" item="2"/>
        </tpls>
      </n>
      <n v="159" in="0">
        <tpls c="6">
          <tpl fld="0" item="0"/>
          <tpl fld="2" item="4"/>
          <tpl fld="1" item="0"/>
          <tpl hier="218" item="1"/>
          <tpl fld="3" item="7"/>
          <tpl fld="7" item="2"/>
        </tpls>
      </n>
      <n v="316" in="0">
        <tpls c="6">
          <tpl fld="0" item="0"/>
          <tpl fld="2" item="5"/>
          <tpl fld="1" item="0"/>
          <tpl hier="218" item="1"/>
          <tpl fld="3" item="5"/>
          <tpl fld="5" item="4"/>
        </tpls>
      </n>
      <n v="491" in="0">
        <tpls c="6">
          <tpl fld="0" item="0"/>
          <tpl fld="2" item="4"/>
          <tpl fld="1" item="0"/>
          <tpl hier="218" item="1"/>
          <tpl fld="3" item="5"/>
          <tpl fld="5" item="4"/>
        </tpls>
      </n>
      <n v="6" in="1">
        <tpls c="6">
          <tpl fld="0" item="0"/>
          <tpl fld="2" item="1"/>
          <tpl fld="1" item="1"/>
          <tpl hier="218" item="1"/>
          <tpl fld="3" item="5"/>
          <tpl fld="5" item="5"/>
        </tpls>
      </n>
      <n v="727" in="0">
        <tpls c="6">
          <tpl fld="0" item="0"/>
          <tpl fld="2" item="4"/>
          <tpl fld="1" item="0"/>
          <tpl hier="218" item="1"/>
          <tpl fld="3" item="5"/>
          <tpl fld="5" item="5"/>
        </tpls>
      </n>
      <n v="24.327364864864865" in="1">
        <tpls c="6">
          <tpl fld="0" item="0"/>
          <tpl fld="2" item="1"/>
          <tpl fld="1" item="1"/>
          <tpl hier="218" item="1"/>
          <tpl fld="3" item="1"/>
          <tpl fld="5" item="1"/>
        </tpls>
      </n>
      <n v="178" in="0">
        <tpls c="6">
          <tpl fld="0" item="0"/>
          <tpl fld="2" item="1"/>
          <tpl fld="1" item="0"/>
          <tpl hier="218" item="1"/>
          <tpl fld="3" item="1"/>
          <tpl fld="5" item="1"/>
        </tpls>
      </n>
      <n v="31" in="0">
        <tpls c="6">
          <tpl fld="0" item="0"/>
          <tpl fld="2" item="5"/>
          <tpl fld="1" item="0"/>
          <tpl hier="218" item="1"/>
          <tpl fld="3" item="1"/>
          <tpl fld="5" item="2"/>
        </tpls>
      </n>
      <n v="76" in="0">
        <tpls c="6">
          <tpl fld="0" item="0"/>
          <tpl fld="2" item="4"/>
          <tpl fld="1" item="0"/>
          <tpl hier="218" item="1"/>
          <tpl fld="3" item="1"/>
          <tpl fld="5" item="2"/>
        </tpls>
      </n>
      <n v="274" in="0">
        <tpls c="6">
          <tpl fld="0" item="0"/>
          <tpl fld="2" item="5"/>
          <tpl fld="1" item="0"/>
          <tpl hier="218" item="1"/>
          <tpl fld="3" item="1"/>
          <tpl fld="5" item="8"/>
        </tpls>
      </n>
      <n v="641" in="0">
        <tpls c="6">
          <tpl fld="0" item="0"/>
          <tpl fld="2" item="2"/>
          <tpl fld="1" item="0"/>
          <tpl hier="218" item="1"/>
          <tpl fld="3" item="1"/>
          <tpl fld="5" item="8"/>
        </tpls>
      </n>
      <m in="1">
        <tpls c="6">
          <tpl fld="0" item="0"/>
          <tpl fld="2" item="1"/>
          <tpl fld="1" item="1"/>
          <tpl hier="218" item="1"/>
          <tpl fld="3" item="3"/>
          <tpl fld="5" item="0"/>
        </tpls>
      </m>
      <m in="1">
        <tpls c="6">
          <tpl fld="0" item="0"/>
          <tpl fld="2" item="5"/>
          <tpl fld="1" item="1"/>
          <tpl hier="218" item="1"/>
          <tpl fld="3" item="3"/>
          <tpl fld="5" item="8"/>
        </tpls>
      </m>
      <n v="32" in="0">
        <tpls c="6">
          <tpl fld="0" item="0"/>
          <tpl fld="2" item="3"/>
          <tpl fld="1" item="0"/>
          <tpl hier="218" item="1"/>
          <tpl fld="3" item="3"/>
          <tpl fld="5" item="8"/>
        </tpls>
      </n>
      <n v="324" in="0">
        <tpls c="6">
          <tpl fld="0" item="0"/>
          <tpl fld="2" item="2"/>
          <tpl fld="1" item="0"/>
          <tpl hier="218" item="1"/>
          <tpl fld="3" item="1"/>
          <tpl fld="5" item="6"/>
        </tpls>
      </n>
      <n v="9" in="0">
        <tpls c="6">
          <tpl fld="0" item="0"/>
          <tpl fld="2" item="2"/>
          <tpl fld="1" item="0"/>
          <tpl hier="218" item="1"/>
          <tpl fld="3" item="7"/>
          <tpl fld="7" item="0"/>
        </tpls>
      </n>
      <n v="194" in="0">
        <tpls c="6">
          <tpl fld="0" item="0"/>
          <tpl fld="2" item="2"/>
          <tpl fld="1" item="0"/>
          <tpl hier="218" item="1"/>
          <tpl fld="3" item="5"/>
          <tpl fld="5" item="7"/>
        </tpls>
      </n>
      <n v="1.45" in="1">
        <tpls c="6">
          <tpl fld="0" item="0"/>
          <tpl fld="2" item="1"/>
          <tpl fld="1" item="1"/>
          <tpl hier="218" item="1"/>
          <tpl fld="3" item="7"/>
          <tpl fld="7" item="3"/>
        </tpls>
      </n>
      <n v="38" in="0">
        <tpls c="6">
          <tpl fld="0" item="0"/>
          <tpl fld="2" item="1"/>
          <tpl fld="1" item="0"/>
          <tpl hier="218" item="1"/>
          <tpl fld="3" item="5"/>
          <tpl fld="5" item="8"/>
        </tpls>
      </n>
      <n v="10" in="0">
        <tpls c="6">
          <tpl fld="0" item="0"/>
          <tpl fld="2" item="1"/>
          <tpl fld="1" item="0"/>
          <tpl hier="218" item="1"/>
          <tpl fld="3" item="1"/>
          <tpl fld="5" item="4"/>
        </tpls>
      </n>
      <n v="26" in="0">
        <tpls c="5">
          <tpl fld="0" item="0"/>
          <tpl fld="2" item="1"/>
          <tpl fld="1" item="0"/>
          <tpl hier="218" item="1"/>
          <tpl fld="3" item="0"/>
        </tpls>
      </n>
      <n v="1" in="0">
        <tpls c="6">
          <tpl fld="0" item="0"/>
          <tpl fld="2" item="3"/>
          <tpl fld="1" item="0"/>
          <tpl hier="218" item="1"/>
          <tpl fld="3" item="4"/>
          <tpl fld="5" item="2"/>
        </tpls>
      </n>
      <n v="25.970135135135134" in="1">
        <tpls c="6">
          <tpl fld="0" item="0"/>
          <tpl fld="2" item="2"/>
          <tpl fld="1" item="1"/>
          <tpl hier="218" item="1"/>
          <tpl fld="3" item="4"/>
          <tpl fld="5" item="3"/>
        </tpls>
      </n>
      <m in="1">
        <tpls c="6">
          <tpl fld="0" item="0"/>
          <tpl fld="2" item="1"/>
          <tpl fld="1" item="1"/>
          <tpl hier="218" item="1"/>
          <tpl fld="3" item="4"/>
          <tpl fld="5" item="3"/>
        </tpls>
      </m>
      <n v="3.2" in="1">
        <tpls c="6">
          <tpl fld="0" item="0"/>
          <tpl fld="2" item="3"/>
          <tpl fld="1" item="1"/>
          <tpl hier="218" item="1"/>
          <tpl fld="3" item="1"/>
          <tpl fld="5" item="6"/>
        </tpls>
      </n>
      <n v="12.2" in="1">
        <tpls c="6">
          <tpl fld="0" item="0"/>
          <tpl fld="2" item="3"/>
          <tpl fld="1" item="1"/>
          <tpl hier="218" item="1"/>
          <tpl fld="3" item="5"/>
          <tpl fld="5" item="1"/>
        </tpls>
      </n>
      <n v="8515" in="0">
        <tpls c="5">
          <tpl fld="0" item="0"/>
          <tpl fld="2" item="3"/>
          <tpl fld="1" item="0"/>
          <tpl hier="218" item="1"/>
          <tpl fld="4" item="0"/>
        </tpls>
      </n>
      <n v="161" in="0">
        <tpls c="6">
          <tpl fld="0" item="0"/>
          <tpl fld="2" item="5"/>
          <tpl fld="1" item="0"/>
          <tpl hier="218" item="1"/>
          <tpl fld="3" item="5"/>
          <tpl fld="5" item="0"/>
        </tpls>
      </n>
      <n v="23.780135135135136" in="1">
        <tpls c="6">
          <tpl fld="0" item="0"/>
          <tpl fld="2" item="0"/>
          <tpl fld="1" item="1"/>
          <tpl hier="218" item="1"/>
          <tpl fld="3" item="5"/>
          <tpl fld="5" item="0"/>
        </tpls>
      </n>
      <n v="452" in="0">
        <tpls c="6">
          <tpl fld="0" item="0"/>
          <tpl fld="2" item="4"/>
          <tpl fld="1" item="0"/>
          <tpl hier="218" item="1"/>
          <tpl fld="3" item="5"/>
          <tpl fld="5" item="0"/>
        </tpls>
      </n>
      <n v="57" in="0">
        <tpls c="6">
          <tpl fld="0" item="0"/>
          <tpl fld="2" item="5"/>
          <tpl fld="1" item="0"/>
          <tpl hier="218" item="1"/>
          <tpl fld="3" item="5"/>
          <tpl fld="5" item="6"/>
        </tpls>
      </n>
      <n v="0.6" in="1">
        <tpls c="6">
          <tpl fld="0" item="0"/>
          <tpl fld="2" item="0"/>
          <tpl fld="1" item="1"/>
          <tpl hier="218" item="1"/>
          <tpl fld="3" item="5"/>
          <tpl fld="5" item="6"/>
        </tpls>
      </n>
      <n v="184" in="0">
        <tpls c="6">
          <tpl fld="0" item="0"/>
          <tpl fld="2" item="4"/>
          <tpl fld="1" item="0"/>
          <tpl hier="218" item="1"/>
          <tpl fld="3" item="5"/>
          <tpl fld="5" item="6"/>
        </tpls>
      </n>
      <n v="0" in="0">
        <tpls c="6">
          <tpl fld="0" item="0"/>
          <tpl fld="2" item="4"/>
          <tpl fld="1" item="0"/>
          <tpl hier="218" item="1"/>
          <tpl fld="3" item="4"/>
          <tpl fld="5" item="4"/>
        </tpls>
      </n>
      <m in="0">
        <tpls c="6">
          <tpl fld="0" item="0"/>
          <tpl fld="2" item="2"/>
          <tpl fld="1" item="0"/>
          <tpl hier="218" item="1"/>
          <tpl fld="3" item="4"/>
          <tpl fld="5" item="4"/>
        </tpls>
      </m>
      <n v="3" in="0">
        <tpls c="6">
          <tpl fld="0" item="0"/>
          <tpl fld="2" item="1"/>
          <tpl fld="1" item="0"/>
          <tpl hier="218" item="1"/>
          <tpl fld="3" item="4"/>
          <tpl fld="5" item="5"/>
        </tpls>
      </n>
      <m in="1">
        <tpls c="6">
          <tpl fld="0" item="0"/>
          <tpl fld="2" item="3"/>
          <tpl fld="1" item="1"/>
          <tpl hier="218" item="1"/>
          <tpl fld="3" item="4"/>
          <tpl fld="5" item="5"/>
        </tpls>
      </m>
      <n v="0" in="0">
        <tpls c="6">
          <tpl fld="0" item="0"/>
          <tpl fld="2" item="5"/>
          <tpl fld="1" item="0"/>
          <tpl hier="218" item="1"/>
          <tpl fld="3" item="3"/>
          <tpl fld="5" item="4"/>
        </tpls>
      </n>
      <m in="1">
        <tpls c="6">
          <tpl fld="0" item="0"/>
          <tpl fld="2" item="5"/>
          <tpl fld="1" item="1"/>
          <tpl hier="218" item="1"/>
          <tpl fld="3" item="3"/>
          <tpl fld="5" item="4"/>
        </tpls>
      </m>
      <m in="0">
        <tpls c="6">
          <tpl fld="0" item="0"/>
          <tpl fld="2" item="2"/>
          <tpl fld="1" item="0"/>
          <tpl hier="218" item="1"/>
          <tpl fld="3" item="3"/>
          <tpl fld="5" item="4"/>
        </tpls>
      </m>
      <m in="1">
        <tpls c="6">
          <tpl fld="0" item="0"/>
          <tpl fld="2" item="4"/>
          <tpl fld="1" item="1"/>
          <tpl hier="218" item="1"/>
          <tpl fld="3" item="3"/>
          <tpl fld="5" item="0"/>
        </tpls>
      </m>
      <n v="2" in="0">
        <tpls c="6">
          <tpl fld="0" item="0"/>
          <tpl fld="2" item="4"/>
          <tpl fld="1" item="0"/>
          <tpl hier="218" item="1"/>
          <tpl fld="3" item="3"/>
          <tpl fld="5" item="1"/>
        </tpls>
      </n>
      <n v="194" in="0">
        <tpls c="6">
          <tpl fld="0" item="0"/>
          <tpl fld="2" item="4"/>
          <tpl fld="1" item="0"/>
          <tpl hier="218" item="1"/>
          <tpl fld="3" item="5"/>
          <tpl fld="5" item="7"/>
        </tpls>
      </n>
      <n v="216" in="0">
        <tpls c="6">
          <tpl fld="0" item="0"/>
          <tpl fld="2" item="4"/>
          <tpl fld="1" item="0"/>
          <tpl hier="218" item="1"/>
          <tpl fld="3" item="1"/>
          <tpl fld="5" item="6"/>
        </tpls>
      </n>
      <n v="1262" in="0">
        <tpls c="6">
          <tpl fld="0" item="0"/>
          <tpl fld="2" item="4"/>
          <tpl fld="1" item="0"/>
          <tpl hier="218" item="1"/>
          <tpl fld="3" item="5"/>
          <tpl fld="5" item="1"/>
        </tpls>
      </n>
      <n v="0" in="0">
        <tpls c="6">
          <tpl fld="0" item="0"/>
          <tpl fld="2" item="3"/>
          <tpl fld="1" item="0"/>
          <tpl hier="218" item="1"/>
          <tpl fld="3" item="4"/>
          <tpl fld="5" item="6"/>
        </tpls>
      </n>
      <n v="0" in="0">
        <tpls c="6">
          <tpl fld="0" item="0"/>
          <tpl fld="2" item="1"/>
          <tpl fld="1" item="0"/>
          <tpl hier="218" item="1"/>
          <tpl fld="3" item="4"/>
          <tpl fld="5" item="6"/>
        </tpls>
      </n>
      <m in="1">
        <tpls c="6">
          <tpl fld="0" item="0"/>
          <tpl fld="2" item="3"/>
          <tpl fld="1" item="1"/>
          <tpl hier="218" item="1"/>
          <tpl fld="3" item="4"/>
          <tpl fld="5" item="6"/>
        </tpls>
      </m>
      <m in="0">
        <tpls c="6">
          <tpl fld="0" item="0"/>
          <tpl fld="2" item="1"/>
          <tpl fld="1" item="0"/>
          <tpl hier="218" item="1"/>
          <tpl fld="3" item="3"/>
          <tpl fld="5" item="2"/>
        </tpls>
      </m>
      <n v="2.6" in="1">
        <tpls c="6">
          <tpl fld="0" item="0"/>
          <tpl fld="2" item="2"/>
          <tpl fld="1" item="1"/>
          <tpl hier="218" item="1"/>
          <tpl fld="3" item="3"/>
          <tpl fld="5" item="2"/>
        </tpls>
      </n>
      <m in="1">
        <tpls c="6">
          <tpl fld="0" item="0"/>
          <tpl fld="2" item="3"/>
          <tpl fld="1" item="1"/>
          <tpl hier="218" item="1"/>
          <tpl fld="3" item="3"/>
          <tpl fld="5" item="6"/>
        </tpls>
      </m>
      <m in="1">
        <tpls c="6">
          <tpl fld="0" item="0"/>
          <tpl fld="2" item="0"/>
          <tpl fld="1" item="1"/>
          <tpl hier="218" item="1"/>
          <tpl fld="3" item="3"/>
          <tpl fld="5" item="6"/>
        </tpls>
      </m>
      <n v="27.68783783783784" in="1">
        <tpls c="6">
          <tpl fld="0" item="0"/>
          <tpl fld="2" item="2"/>
          <tpl fld="1" item="1"/>
          <tpl hier="218" item="1"/>
          <tpl fld="3" item="3"/>
          <tpl fld="5" item="6"/>
        </tpls>
      </n>
      <n v="1" in="0">
        <tpls c="6">
          <tpl fld="0" item="0"/>
          <tpl fld="2" item="4"/>
          <tpl fld="1" item="0"/>
          <tpl hier="218" item="1"/>
          <tpl fld="3" item="4"/>
          <tpl fld="5" item="7"/>
        </tpls>
      </n>
      <n v="2" in="0">
        <tpls c="6">
          <tpl fld="0" item="0"/>
          <tpl fld="2" item="4"/>
          <tpl fld="1" item="0"/>
          <tpl hier="218" item="1"/>
          <tpl fld="3" item="4"/>
          <tpl fld="5" item="3"/>
        </tpls>
      </n>
      <n v="143" in="0">
        <tpls c="5">
          <tpl fld="0" item="0"/>
          <tpl fld="2" item="3"/>
          <tpl fld="1" item="0"/>
          <tpl hier="218" item="1"/>
          <tpl fld="3" item="6"/>
        </tpls>
      </n>
      <n v="4.25" in="1">
        <tpls c="5">
          <tpl fld="0" item="0"/>
          <tpl fld="2" item="3"/>
          <tpl fld="1" item="1"/>
          <tpl hier="218" item="1"/>
          <tpl fld="3" item="6"/>
        </tpls>
      </n>
      <n v="4.3729729729729732" in="1">
        <tpls c="5">
          <tpl fld="0" item="0"/>
          <tpl fld="2" item="5"/>
          <tpl fld="1" item="1"/>
          <tpl hier="218" item="1"/>
          <tpl fld="3" item="6"/>
        </tpls>
      </n>
      <n v="1058" in="0">
        <tpls c="6">
          <tpl fld="0" item="0"/>
          <tpl fld="2" item="2"/>
          <tpl fld="1" item="0"/>
          <tpl hier="218" item="1"/>
          <tpl fld="3" item="4"/>
          <tpl fld="5" item="8"/>
        </tpls>
      </n>
      <n v="7.5547297297297291" in="1">
        <tpls c="6">
          <tpl fld="0" item="0"/>
          <tpl fld="2" item="4"/>
          <tpl fld="1" item="1"/>
          <tpl hier="218" item="1"/>
          <tpl fld="3" item="1"/>
          <tpl fld="5" item="3"/>
        </tpls>
      </n>
      <n v="162" in="0">
        <tpls c="6">
          <tpl fld="0" item="0"/>
          <tpl fld="2" item="0"/>
          <tpl fld="1" item="0"/>
          <tpl hier="218" item="1"/>
          <tpl fld="3" item="1"/>
          <tpl fld="5" item="3"/>
        </tpls>
      </n>
      <n v="19.060810810810811" in="1">
        <tpls c="6">
          <tpl fld="0" item="0"/>
          <tpl fld="2" item="3"/>
          <tpl fld="1" item="1"/>
          <tpl hier="218" item="1"/>
          <tpl fld="3" item="1"/>
          <tpl fld="5" item="3"/>
        </tpls>
      </n>
      <n v="3" in="1">
        <tpls c="6">
          <tpl fld="0" item="0"/>
          <tpl fld="2" item="0"/>
          <tpl fld="1" item="1"/>
          <tpl hier="218" item="1"/>
          <tpl fld="3" item="3"/>
          <tpl fld="5" item="3"/>
        </tpls>
      </n>
      <m in="1">
        <tpls c="6">
          <tpl fld="0" item="0"/>
          <tpl fld="2" item="5"/>
          <tpl fld="1" item="1"/>
          <tpl hier="218" item="1"/>
          <tpl fld="3" item="3"/>
          <tpl fld="5" item="3"/>
        </tpls>
      </m>
      <m in="1">
        <tpls c="6">
          <tpl fld="0" item="0"/>
          <tpl fld="2" item="4"/>
          <tpl fld="1" item="1"/>
          <tpl hier="218" item="1"/>
          <tpl fld="3" item="3"/>
          <tpl fld="5" item="3"/>
        </tpls>
      </m>
      <n v="3" in="0">
        <tpls c="6">
          <tpl fld="0" item="0"/>
          <tpl fld="2" item="0"/>
          <tpl fld="1" item="0"/>
          <tpl hier="218" item="1"/>
          <tpl fld="3" item="4"/>
          <tpl fld="5" item="1"/>
        </tpls>
      </n>
      <n v="3" in="0">
        <tpls c="6">
          <tpl fld="0" item="0"/>
          <tpl fld="2" item="5"/>
          <tpl fld="1" item="0"/>
          <tpl hier="218" item="1"/>
          <tpl fld="3" item="4"/>
          <tpl fld="5" item="1"/>
        </tpls>
      </n>
      <n v="1.25" in="1">
        <tpls c="6">
          <tpl fld="0" item="0"/>
          <tpl fld="2" item="4"/>
          <tpl fld="1" item="1"/>
          <tpl hier="218" item="1"/>
          <tpl fld="3" item="4"/>
          <tpl fld="5" item="1"/>
        </tpls>
      </n>
      <n v="2" in="0">
        <tpls c="6">
          <tpl fld="0" item="0"/>
          <tpl fld="2" item="3"/>
          <tpl fld="1" item="0"/>
          <tpl hier="218" item="1"/>
          <tpl fld="3" item="4"/>
          <tpl fld="5" item="0"/>
        </tpls>
      </n>
      <m in="1">
        <tpls c="6">
          <tpl fld="0" item="0"/>
          <tpl fld="2" item="1"/>
          <tpl fld="1" item="1"/>
          <tpl hier="218" item="1"/>
          <tpl fld="3" item="4"/>
          <tpl fld="5" item="0"/>
        </tpls>
      </m>
      <n v="1099" in="0">
        <tpls c="6">
          <tpl fld="0" item="0"/>
          <tpl fld="2" item="2"/>
          <tpl fld="1" item="0"/>
          <tpl hier="218" item="1"/>
          <tpl fld="3" item="4"/>
          <tpl fld="5" item="0"/>
        </tpls>
      </n>
      <m in="1">
        <tpls c="6">
          <tpl fld="0" item="0"/>
          <tpl fld="2" item="5"/>
          <tpl fld="1" item="1"/>
          <tpl hier="218" item="1"/>
          <tpl fld="3" item="4"/>
          <tpl fld="5" item="8"/>
        </tpls>
      </m>
      <n v="0" in="0">
        <tpls c="6">
          <tpl fld="0" item="0"/>
          <tpl fld="2" item="5"/>
          <tpl fld="1" item="0"/>
          <tpl hier="218" item="1"/>
          <tpl fld="3" item="4"/>
          <tpl fld="5" item="6"/>
        </tpls>
      </n>
      <m in="1">
        <tpls c="6">
          <tpl fld="0" item="0"/>
          <tpl fld="2" item="5"/>
          <tpl fld="1" item="1"/>
          <tpl hier="218" item="1"/>
          <tpl fld="3" item="4"/>
          <tpl fld="5" item="3"/>
        </tpls>
      </m>
      <m in="1">
        <tpls c="6">
          <tpl fld="0" item="0"/>
          <tpl fld="2" item="5"/>
          <tpl fld="1" item="1"/>
          <tpl hier="218" item="1"/>
          <tpl fld="3" item="7"/>
          <tpl fld="7" item="0"/>
        </tpls>
      </m>
      <m in="1">
        <tpls c="6">
          <tpl fld="0" item="0"/>
          <tpl fld="2" item="5"/>
          <tpl fld="1" item="1"/>
          <tpl hier="218" item="1"/>
          <tpl fld="3" item="3"/>
          <tpl fld="5" item="5"/>
        </tpls>
      </m>
      <n v="3.75" in="1">
        <tpls c="6">
          <tpl fld="0" item="0"/>
          <tpl fld="2" item="5"/>
          <tpl fld="1" item="1"/>
          <tpl hier="218" item="1"/>
          <tpl fld="3" item="5"/>
          <tpl fld="5" item="3"/>
        </tpls>
      </n>
      <n v="41" in="0">
        <tpls c="6">
          <tpl fld="0" item="0"/>
          <tpl fld="2" item="5"/>
          <tpl fld="1" item="0"/>
          <tpl hier="218" item="1"/>
          <tpl fld="3" item="7"/>
          <tpl fld="7" item="3"/>
        </tpls>
      </n>
      <n v="109.05202702702704" in="1">
        <tpls c="5">
          <tpl fld="0" item="0"/>
          <tpl fld="2" item="5"/>
          <tpl fld="1" item="1"/>
          <tpl hier="218" item="1"/>
          <tpl fld="4" item="0"/>
        </tpls>
      </n>
      <n v="3" in="1">
        <tpls c="5">
          <tpl fld="0" item="0"/>
          <tpl fld="6" item="4"/>
          <tpl fld="1" item="1"/>
          <tpl hier="218" item="1"/>
          <tpl fld="3" item="0"/>
        </tpls>
      </n>
      <n v="265.20114864864871" in="1">
        <tpls c="5">
          <tpl fld="0" item="0"/>
          <tpl fld="6" item="4"/>
          <tpl fld="1" item="1"/>
          <tpl hier="218" item="1"/>
          <tpl fld="4" item="0"/>
        </tpls>
      </n>
      <n v="698.21135135135125" in="1">
        <tpls c="5">
          <tpl fld="0" item="0"/>
          <tpl fld="6" item="2"/>
          <tpl fld="1" item="1"/>
          <tpl hier="218" item="1"/>
          <tpl fld="4" item="0"/>
        </tpls>
      </n>
      <n v="2.5499999999999998" in="1">
        <tpls c="6">
          <tpl fld="0" item="0"/>
          <tpl fld="6" item="0"/>
          <tpl fld="1" item="1"/>
          <tpl hier="218" item="1"/>
          <tpl fld="3" item="4"/>
          <tpl fld="5" item="0"/>
        </tpls>
      </n>
      <n v="46" in="0">
        <tpls c="6">
          <tpl fld="0" item="0"/>
          <tpl fld="6" item="2"/>
          <tpl fld="1" item="0"/>
          <tpl hier="218" item="1"/>
          <tpl fld="3" item="7"/>
          <tpl fld="7" item="0"/>
        </tpls>
      </n>
      <m in="1">
        <tpls c="6">
          <tpl fld="0" item="0"/>
          <tpl fld="6" item="1"/>
          <tpl fld="1" item="1"/>
          <tpl hier="218" item="1"/>
          <tpl fld="3" item="7"/>
          <tpl fld="7" item="0"/>
        </tpls>
      </m>
      <n v="710" in="0">
        <tpls c="6">
          <tpl fld="0" item="0"/>
          <tpl fld="6" item="0"/>
          <tpl fld="1" item="0"/>
          <tpl hier="218" item="1"/>
          <tpl fld="3" item="5"/>
          <tpl fld="5" item="1"/>
        </tpls>
      </n>
      <n v="402" in="0">
        <tpls c="6">
          <tpl fld="0" item="0"/>
          <tpl fld="6" item="3"/>
          <tpl fld="1" item="0"/>
          <tpl hier="218" item="1"/>
          <tpl fld="3" item="5"/>
          <tpl fld="5" item="1"/>
        </tpls>
      </n>
      <n v="0.95405405405405397" in="1">
        <tpls c="6">
          <tpl fld="0" item="0"/>
          <tpl fld="6" item="2"/>
          <tpl fld="1" item="1"/>
          <tpl hier="218" item="1"/>
          <tpl fld="3" item="5"/>
          <tpl fld="5" item="2"/>
        </tpls>
      </n>
      <n v="41" in="0">
        <tpls c="6">
          <tpl fld="0" item="0"/>
          <tpl fld="6" item="4"/>
          <tpl fld="1" item="0"/>
          <tpl hier="218" item="1"/>
          <tpl fld="3" item="5"/>
          <tpl fld="5" item="2"/>
        </tpls>
      </n>
      <n v="76.881081081081078" in="1">
        <tpls c="6">
          <tpl fld="0" item="0"/>
          <tpl fld="6" item="2"/>
          <tpl fld="1" item="1"/>
          <tpl hier="218" item="1"/>
          <tpl fld="3" item="5"/>
          <tpl fld="5" item="3"/>
        </tpls>
      </n>
      <n v="913" in="0">
        <tpls c="6">
          <tpl fld="0" item="0"/>
          <tpl fld="6" item="4"/>
          <tpl fld="1" item="0"/>
          <tpl hier="218" item="1"/>
          <tpl fld="3" item="5"/>
          <tpl fld="5" item="3"/>
        </tpls>
      </n>
      <n v="279.98162162162163" in="1">
        <tpls c="6">
          <tpl fld="0" item="0"/>
          <tpl fld="6" item="2"/>
          <tpl fld="1" item="1"/>
          <tpl hier="218" item="1"/>
          <tpl fld="3" item="7"/>
          <tpl fld="7" item="1"/>
        </tpls>
      </n>
      <n v="578" in="0">
        <tpls c="6">
          <tpl fld="0" item="0"/>
          <tpl fld="6" item="4"/>
          <tpl fld="1" item="0"/>
          <tpl hier="218" item="1"/>
          <tpl fld="3" item="7"/>
          <tpl fld="7" item="1"/>
        </tpls>
      </n>
      <n v="51.238445945945941" in="1">
        <tpls c="6">
          <tpl fld="0" item="0"/>
          <tpl fld="6" item="2"/>
          <tpl fld="1" item="1"/>
          <tpl hier="218" item="1"/>
          <tpl fld="3" item="7"/>
          <tpl fld="7" item="2"/>
        </tpls>
      </n>
      <n v="168" in="0">
        <tpls c="6">
          <tpl fld="0" item="0"/>
          <tpl fld="6" item="4"/>
          <tpl fld="1" item="0"/>
          <tpl hier="218" item="1"/>
          <tpl fld="3" item="7"/>
          <tpl fld="7" item="2"/>
        </tpls>
      </n>
      <n v="168" in="0">
        <tpls c="6">
          <tpl fld="0" item="0"/>
          <tpl fld="6" item="2"/>
          <tpl fld="1" item="0"/>
          <tpl hier="218" item="1"/>
          <tpl fld="3" item="7"/>
          <tpl fld="7" item="3"/>
        </tpls>
      </n>
      <n v="2.4500000000000002" in="1">
        <tpls c="6">
          <tpl fld="0" item="0"/>
          <tpl fld="6" item="1"/>
          <tpl fld="1" item="1"/>
          <tpl hier="218" item="1"/>
          <tpl fld="3" item="7"/>
          <tpl fld="7" item="3"/>
        </tpls>
      </n>
      <n v="583" in="0">
        <tpls c="6">
          <tpl fld="0" item="0"/>
          <tpl fld="6" item="2"/>
          <tpl fld="1" item="0"/>
          <tpl hier="218" item="1"/>
          <tpl fld="3" item="5"/>
          <tpl fld="5" item="4"/>
        </tpls>
      </n>
      <n v="34.864864864864863" in="1">
        <tpls c="6">
          <tpl fld="0" item="0"/>
          <tpl fld="6" item="1"/>
          <tpl fld="1" item="1"/>
          <tpl hier="218" item="1"/>
          <tpl fld="3" item="5"/>
          <tpl fld="5" item="4"/>
        </tpls>
      </n>
      <n v="3.5" in="1">
        <tpls c="6">
          <tpl fld="0" item="0"/>
          <tpl fld="6" item="3"/>
          <tpl fld="1" item="1"/>
          <tpl hier="218" item="1"/>
          <tpl fld="3" item="5"/>
          <tpl fld="5" item="0"/>
        </tpls>
      </n>
      <n v="50.884864864864866" in="1">
        <tpls c="6">
          <tpl fld="0" item="0"/>
          <tpl fld="6" item="2"/>
          <tpl fld="1" item="1"/>
          <tpl hier="218" item="1"/>
          <tpl fld="3" item="5"/>
          <tpl fld="5" item="0"/>
        </tpls>
      </n>
      <n v="234" in="0">
        <tpls c="6">
          <tpl fld="0" item="0"/>
          <tpl fld="6" item="4"/>
          <tpl fld="1" item="0"/>
          <tpl hier="218" item="1"/>
          <tpl fld="3" item="5"/>
          <tpl fld="5" item="0"/>
        </tpls>
      </n>
      <n v="45.229729729729726" in="1">
        <tpls c="6">
          <tpl fld="0" item="0"/>
          <tpl fld="6" item="2"/>
          <tpl fld="1" item="1"/>
          <tpl hier="218" item="1"/>
          <tpl fld="3" item="5"/>
          <tpl fld="5" item="5"/>
        </tpls>
      </n>
      <n v="636" in="0">
        <tpls c="6">
          <tpl fld="0" item="0"/>
          <tpl fld="6" item="4"/>
          <tpl fld="1" item="0"/>
          <tpl hier="218" item="1"/>
          <tpl fld="3" item="5"/>
          <tpl fld="5" item="5"/>
        </tpls>
      </n>
      <n v="3.45" in="1">
        <tpls c="6">
          <tpl fld="0" item="0"/>
          <tpl fld="6" item="2"/>
          <tpl fld="1" item="1"/>
          <tpl hier="218" item="1"/>
          <tpl fld="3" item="5"/>
          <tpl fld="5" item="6"/>
        </tpls>
      </n>
      <n v="171" in="0">
        <tpls c="6">
          <tpl fld="0" item="0"/>
          <tpl fld="6" item="4"/>
          <tpl fld="1" item="0"/>
          <tpl hier="218" item="1"/>
          <tpl fld="3" item="5"/>
          <tpl fld="5" item="6"/>
        </tpls>
      </n>
      <n v="52" in="0">
        <tpls c="6">
          <tpl fld="0" item="0"/>
          <tpl fld="6" item="1"/>
          <tpl fld="1" item="0"/>
          <tpl hier="218" item="1"/>
          <tpl fld="3" item="1"/>
          <tpl fld="5" item="1"/>
        </tpls>
      </n>
      <n v="72" in="0">
        <tpls c="6">
          <tpl fld="0" item="0"/>
          <tpl fld="6" item="3"/>
          <tpl fld="1" item="0"/>
          <tpl hier="218" item="1"/>
          <tpl fld="3" item="1"/>
          <tpl fld="5" item="1"/>
        </tpls>
      </n>
      <n v="16" in="0">
        <tpls c="6">
          <tpl fld="0" item="0"/>
          <tpl fld="6" item="1"/>
          <tpl fld="1" item="0"/>
          <tpl hier="218" item="1"/>
          <tpl fld="3" item="1"/>
          <tpl fld="5" item="7"/>
        </tpls>
      </n>
      <n v="68" in="0">
        <tpls c="6">
          <tpl fld="0" item="0"/>
          <tpl fld="6" item="3"/>
          <tpl fld="1" item="0"/>
          <tpl hier="218" item="1"/>
          <tpl fld="3" item="1"/>
          <tpl fld="5" item="7"/>
        </tpls>
      </n>
      <n v="30" in="0">
        <tpls c="6">
          <tpl fld="0" item="0"/>
          <tpl fld="6" item="2"/>
          <tpl fld="1" item="0"/>
          <tpl hier="218" item="1"/>
          <tpl fld="3" item="1"/>
          <tpl fld="5" item="2"/>
        </tpls>
      </n>
      <m in="1">
        <tpls c="6">
          <tpl fld="0" item="0"/>
          <tpl fld="6" item="1"/>
          <tpl fld="1" item="1"/>
          <tpl hier="218" item="1"/>
          <tpl fld="3" item="1"/>
          <tpl fld="5" item="2"/>
        </tpls>
      </m>
      <n v="1520" in="0">
        <tpls c="6">
          <tpl fld="0" item="0"/>
          <tpl fld="6" item="2"/>
          <tpl fld="1" item="0"/>
          <tpl hier="218" item="1"/>
          <tpl fld="3" item="1"/>
          <tpl fld="5" item="3"/>
        </tpls>
      </n>
      <n v="3.95" in="1">
        <tpls c="6">
          <tpl fld="0" item="0"/>
          <tpl fld="6" item="1"/>
          <tpl fld="1" item="1"/>
          <tpl hier="218" item="1"/>
          <tpl fld="3" item="1"/>
          <tpl fld="5" item="3"/>
        </tpls>
      </n>
      <n v="84.460743243243243" in="1">
        <tpls c="5">
          <tpl fld="0" item="0"/>
          <tpl fld="1" item="1"/>
          <tpl hier="218" item="1"/>
          <tpl fld="3" item="1"/>
          <tpl fld="5" item="1"/>
        </tpls>
      </n>
      <n v="2" in="0">
        <tpls c="6">
          <tpl fld="8" item="0"/>
          <tpl fld="0" item="0"/>
          <tpl fld="1" item="0"/>
          <tpl hier="218" item="1"/>
          <tpl fld="3" item="1"/>
          <tpl fld="5" item="2"/>
        </tpls>
      </n>
      <n v="186" in="0">
        <tpls c="6">
          <tpl fld="8" item="4"/>
          <tpl fld="0" item="0"/>
          <tpl fld="1" item="0"/>
          <tpl hier="218" item="1"/>
          <tpl fld="3" item="5"/>
          <tpl fld="5" item="8"/>
        </tpls>
      </n>
      <n v="16.118783783783783" in="1">
        <tpls c="6">
          <tpl fld="8" item="1"/>
          <tpl fld="0" item="0"/>
          <tpl fld="1" item="1"/>
          <tpl hier="218" item="1"/>
          <tpl fld="3" item="5"/>
          <tpl fld="5" item="7"/>
        </tpls>
      </n>
      <n v="307.61506756756768" in="1">
        <tpls c="6">
          <tpl fld="8" item="1"/>
          <tpl fld="0" item="0"/>
          <tpl fld="1" item="1"/>
          <tpl hier="218" item="1"/>
          <tpl fld="3" item="7"/>
          <tpl fld="7" item="1"/>
        </tpls>
      </n>
      <m in="0">
        <tpls c="6">
          <tpl fld="8" item="0"/>
          <tpl fld="0" item="0"/>
          <tpl fld="1" item="0"/>
          <tpl hier="218" item="1"/>
          <tpl fld="3" item="3"/>
          <tpl fld="5" item="4"/>
        </tpls>
      </m>
      <n v="4.1500000000000004" in="1">
        <tpls c="6">
          <tpl fld="8" item="3"/>
          <tpl fld="0" item="0"/>
          <tpl fld="1" item="1"/>
          <tpl hier="218" item="1"/>
          <tpl fld="3" item="1"/>
          <tpl fld="5" item="4"/>
        </tpls>
      </n>
      <n v="145" in="0">
        <tpls c="6">
          <tpl fld="0" item="0"/>
          <tpl fld="2" item="5"/>
          <tpl fld="1" item="0"/>
          <tpl hier="218" item="1"/>
          <tpl fld="3" item="5"/>
          <tpl fld="5" item="8"/>
        </tpls>
      </n>
      <n v="397" in="0">
        <tpls c="6">
          <tpl fld="0" item="0"/>
          <tpl fld="2" item="3"/>
          <tpl fld="1" item="0"/>
          <tpl hier="218" item="1"/>
          <tpl fld="3" item="1"/>
          <tpl fld="5" item="6"/>
        </tpls>
      </n>
      <n v="0" in="0">
        <tpls c="6">
          <tpl fld="0" item="0"/>
          <tpl fld="2" item="5"/>
          <tpl fld="1" item="0"/>
          <tpl hier="218" item="1"/>
          <tpl fld="3" item="3"/>
          <tpl fld="5" item="7"/>
        </tpls>
      </n>
      <m in="1">
        <tpls c="6">
          <tpl fld="0" item="0"/>
          <tpl fld="2" item="5"/>
          <tpl fld="1" item="1"/>
          <tpl hier="218" item="1"/>
          <tpl fld="3" item="7"/>
          <tpl fld="7" item="3"/>
        </tpls>
      </m>
      <n v="91" in="0">
        <tpls c="6">
          <tpl fld="0" item="0"/>
          <tpl fld="2" item="1"/>
          <tpl fld="1" item="0"/>
          <tpl hier="218" item="1"/>
          <tpl fld="3" item="7"/>
          <tpl fld="7" item="2"/>
        </tpls>
      </n>
      <n v="7.3445945945945947" in="1">
        <tpls c="6">
          <tpl fld="0" item="0"/>
          <tpl fld="2" item="3"/>
          <tpl fld="1" item="1"/>
          <tpl hier="218" item="1"/>
          <tpl fld="3" item="5"/>
          <tpl fld="5" item="5"/>
        </tpls>
      </n>
      <n v="12" in="0">
        <tpls c="6">
          <tpl fld="0" item="0"/>
          <tpl fld="2" item="1"/>
          <tpl fld="1" item="0"/>
          <tpl hier="218" item="1"/>
          <tpl fld="3" item="1"/>
          <tpl fld="5" item="2"/>
        </tpls>
      </n>
      <n v="546" in="0">
        <tpls c="6">
          <tpl fld="0" item="0"/>
          <tpl fld="2" item="2"/>
          <tpl fld="1" item="0"/>
          <tpl hier="218" item="1"/>
          <tpl fld="3" item="3"/>
          <tpl fld="5" item="0"/>
        </tpls>
      </n>
      <n v="8" in="0">
        <tpls c="6">
          <tpl fld="0" item="0"/>
          <tpl fld="2" item="2"/>
          <tpl fld="1" item="0"/>
          <tpl hier="218" item="1"/>
          <tpl fld="3" item="1"/>
          <tpl fld="5" item="4"/>
        </tpls>
      </n>
      <n v="109" in="0">
        <tpls c="5">
          <tpl fld="0" item="0"/>
          <tpl fld="2" item="1"/>
          <tpl fld="1" item="0"/>
          <tpl hier="218" item="1"/>
          <tpl fld="3" item="2"/>
        </tpls>
      </n>
      <n v="1" in="1">
        <tpls c="6">
          <tpl fld="0" item="0"/>
          <tpl fld="2" item="3"/>
          <tpl fld="1" item="1"/>
          <tpl hier="218" item="1"/>
          <tpl fld="3" item="3"/>
          <tpl fld="5" item="7"/>
        </tpls>
      </n>
      <n v="602" in="0">
        <tpls c="6">
          <tpl fld="0" item="0"/>
          <tpl fld="2" item="3"/>
          <tpl fld="1" item="0"/>
          <tpl hier="218" item="1"/>
          <tpl fld="3" item="5"/>
          <tpl fld="5" item="0"/>
        </tpls>
      </n>
      <n v="10" in="0">
        <tpls c="6">
          <tpl fld="0" item="0"/>
          <tpl fld="2" item="1"/>
          <tpl fld="1" item="0"/>
          <tpl hier="218" item="1"/>
          <tpl fld="3" item="5"/>
          <tpl fld="5" item="6"/>
        </tpls>
      </n>
      <n v="7.3111486486486488" in="1">
        <tpls c="6">
          <tpl fld="0" item="0"/>
          <tpl fld="2" item="0"/>
          <tpl fld="1" item="1"/>
          <tpl hier="218" item="1"/>
          <tpl fld="3" item="4"/>
          <tpl fld="5" item="5"/>
        </tpls>
      </n>
      <n v="0" in="0">
        <tpls c="6">
          <tpl fld="0" item="0"/>
          <tpl fld="2" item="4"/>
          <tpl fld="1" item="0"/>
          <tpl hier="218" item="1"/>
          <tpl fld="3" item="4"/>
          <tpl fld="5" item="8"/>
        </tpls>
      </n>
      <n v="33" in="0">
        <tpls c="6">
          <tpl fld="0" item="0"/>
          <tpl fld="2" item="4"/>
          <tpl fld="1" item="0"/>
          <tpl hier="218" item="1"/>
          <tpl fld="3" item="5"/>
          <tpl fld="5" item="2"/>
        </tpls>
      </n>
      <m in="1">
        <tpls c="6">
          <tpl fld="0" item="0"/>
          <tpl fld="2" item="3"/>
          <tpl fld="1" item="1"/>
          <tpl hier="218" item="1"/>
          <tpl fld="3" item="3"/>
          <tpl fld="5" item="2"/>
        </tpls>
      </m>
      <n v="0.85" in="1">
        <tpls c="6">
          <tpl fld="0" item="0"/>
          <tpl fld="2" item="5"/>
          <tpl fld="1" item="1"/>
          <tpl hier="218" item="1"/>
          <tpl fld="3" item="3"/>
          <tpl fld="5" item="6"/>
        </tpls>
      </n>
      <n v="63.5981081081081" in="1">
        <tpls c="5">
          <tpl fld="0" item="0"/>
          <tpl fld="2" item="0"/>
          <tpl fld="1" item="1"/>
          <tpl hier="218" item="1"/>
          <tpl fld="3" item="6"/>
        </tpls>
      </n>
      <n v="380" in="0">
        <tpls c="6">
          <tpl fld="0" item="0"/>
          <tpl fld="2" item="5"/>
          <tpl fld="1" item="0"/>
          <tpl hier="218" item="1"/>
          <tpl fld="3" item="1"/>
          <tpl fld="5" item="3"/>
        </tpls>
      </n>
      <n v="1" in="0">
        <tpls c="6">
          <tpl fld="0" item="0"/>
          <tpl fld="2" item="1"/>
          <tpl fld="1" item="0"/>
          <tpl hier="218" item="1"/>
          <tpl fld="3" item="3"/>
          <tpl fld="5" item="3"/>
        </tpls>
      </n>
      <n v="251" in="0">
        <tpls c="6">
          <tpl fld="0" item="0"/>
          <tpl fld="2" item="2"/>
          <tpl fld="1" item="0"/>
          <tpl hier="218" item="1"/>
          <tpl fld="3" item="4"/>
          <tpl fld="5" item="1"/>
        </tpls>
      </n>
      <n v="1" in="0">
        <tpls c="6">
          <tpl fld="0" item="0"/>
          <tpl fld="2" item="5"/>
          <tpl fld="1" item="0"/>
          <tpl hier="218" item="1"/>
          <tpl fld="3" item="4"/>
          <tpl fld="5" item="5"/>
        </tpls>
      </n>
      <n v="0" in="1">
        <tpls c="6">
          <tpl fld="0" item="0"/>
          <tpl fld="2" item="5"/>
          <tpl fld="1" item="1"/>
          <tpl hier="218" item="1"/>
          <tpl fld="3" item="1"/>
          <tpl fld="5" item="4"/>
        </tpls>
      </n>
      <n v="217" in="0">
        <tpls c="5">
          <tpl fld="0" item="0"/>
          <tpl fld="6" item="2"/>
          <tpl fld="1" item="0"/>
          <tpl hier="218" item="1"/>
          <tpl fld="3" item="0"/>
        </tpls>
      </n>
      <n v="4793" in="0">
        <tpls c="5">
          <tpl fld="0" item="0"/>
          <tpl fld="6" item="1"/>
          <tpl fld="1" item="0"/>
          <tpl hier="218" item="1"/>
          <tpl fld="4" item="0"/>
        </tpls>
      </n>
      <n v="1" in="1">
        <tpls c="6">
          <tpl fld="0" item="0"/>
          <tpl fld="6" item="1"/>
          <tpl fld="1" item="1"/>
          <tpl hier="218" item="1"/>
          <tpl fld="3" item="4"/>
          <tpl fld="5" item="0"/>
        </tpls>
      </n>
      <n v="8.497972972972974" in="1">
        <tpls c="6">
          <tpl fld="0" item="0"/>
          <tpl fld="6" item="2"/>
          <tpl fld="1" item="1"/>
          <tpl hier="218" item="1"/>
          <tpl fld="3" item="7"/>
          <tpl fld="7" item="0"/>
        </tpls>
      </n>
      <n v="4033" in="0">
        <tpls c="6">
          <tpl fld="0" item="0"/>
          <tpl fld="6" item="2"/>
          <tpl fld="1" item="0"/>
          <tpl hier="218" item="1"/>
          <tpl fld="3" item="5"/>
          <tpl fld="5" item="1"/>
        </tpls>
      </n>
      <n v="1034" in="0">
        <tpls c="6">
          <tpl fld="0" item="0"/>
          <tpl fld="6" item="4"/>
          <tpl fld="1" item="0"/>
          <tpl hier="218" item="1"/>
          <tpl fld="3" item="5"/>
          <tpl fld="5" item="1"/>
        </tpls>
      </n>
      <n v="4.8" in="1">
        <tpls c="6">
          <tpl fld="0" item="0"/>
          <tpl fld="6" item="1"/>
          <tpl fld="1" item="1"/>
          <tpl hier="218" item="1"/>
          <tpl fld="3" item="5"/>
          <tpl fld="5" item="2"/>
        </tpls>
      </n>
      <n v="529" in="0">
        <tpls c="6">
          <tpl fld="0" item="0"/>
          <tpl fld="6" item="0"/>
          <tpl fld="1" item="0"/>
          <tpl hier="218" item="1"/>
          <tpl fld="3" item="5"/>
          <tpl fld="5" item="3"/>
        </tpls>
      </n>
      <n v="71.561621621621612" in="1">
        <tpls c="6">
          <tpl fld="0" item="0"/>
          <tpl fld="6" item="4"/>
          <tpl fld="1" item="1"/>
          <tpl hier="218" item="1"/>
          <tpl fld="3" item="7"/>
          <tpl fld="7" item="1"/>
        </tpls>
      </n>
      <n v="60.051351351351357" in="1">
        <tpls c="6">
          <tpl fld="0" item="0"/>
          <tpl fld="6" item="1"/>
          <tpl fld="1" item="1"/>
          <tpl hier="218" item="1"/>
          <tpl fld="3" item="7"/>
          <tpl fld="7" item="1"/>
        </tpls>
      </n>
      <n v="38" in="0">
        <tpls c="6">
          <tpl fld="0" item="0"/>
          <tpl fld="6" item="1"/>
          <tpl fld="1" item="0"/>
          <tpl hier="218" item="1"/>
          <tpl fld="3" item="7"/>
          <tpl fld="7" item="2"/>
        </tpls>
      </n>
      <n v="2.8499999999999996" in="1">
        <tpls c="6">
          <tpl fld="0" item="0"/>
          <tpl fld="6" item="4"/>
          <tpl fld="1" item="1"/>
          <tpl hier="218" item="1"/>
          <tpl fld="3" item="7"/>
          <tpl fld="7" item="3"/>
        </tpls>
      </n>
      <n v="1.25" in="1">
        <tpls c="6">
          <tpl fld="0" item="0"/>
          <tpl fld="6" item="2"/>
          <tpl fld="1" item="1"/>
          <tpl hier="218" item="1"/>
          <tpl fld="3" item="7"/>
          <tpl fld="7" item="3"/>
        </tpls>
      </n>
      <n v="14.55" in="1">
        <tpls c="6">
          <tpl fld="0" item="0"/>
          <tpl fld="6" item="4"/>
          <tpl fld="1" item="1"/>
          <tpl hier="218" item="1"/>
          <tpl fld="3" item="5"/>
          <tpl fld="5" item="4"/>
        </tpls>
      </n>
      <n v="40" in="0">
        <tpls c="6">
          <tpl fld="0" item="0"/>
          <tpl fld="6" item="3"/>
          <tpl fld="1" item="0"/>
          <tpl hier="218" item="1"/>
          <tpl fld="3" item="5"/>
          <tpl fld="5" item="4"/>
        </tpls>
      </n>
      <n v="2129" in="0">
        <tpls c="6">
          <tpl fld="0" item="0"/>
          <tpl fld="6" item="2"/>
          <tpl fld="1" item="0"/>
          <tpl hier="218" item="1"/>
          <tpl fld="3" item="5"/>
          <tpl fld="5" item="0"/>
        </tpls>
      </n>
      <n v="379" in="0">
        <tpls c="6">
          <tpl fld="0" item="0"/>
          <tpl fld="6" item="3"/>
          <tpl fld="1" item="0"/>
          <tpl hier="218" item="1"/>
          <tpl fld="3" item="5"/>
          <tpl fld="5" item="0"/>
        </tpls>
      </n>
      <n v="11.723986486486487" in="1">
        <tpls c="6">
          <tpl fld="0" item="0"/>
          <tpl fld="6" item="0"/>
          <tpl fld="1" item="1"/>
          <tpl hier="218" item="1"/>
          <tpl fld="3" item="5"/>
          <tpl fld="5" item="5"/>
        </tpls>
      </n>
      <n v="280" in="0">
        <tpls c="6">
          <tpl fld="0" item="0"/>
          <tpl fld="6" item="2"/>
          <tpl fld="1" item="0"/>
          <tpl hier="218" item="1"/>
          <tpl fld="3" item="5"/>
          <tpl fld="5" item="6"/>
        </tpls>
      </n>
      <n v="26" in="0">
        <tpls c="6">
          <tpl fld="0" item="0"/>
          <tpl fld="6" item="3"/>
          <tpl fld="1" item="0"/>
          <tpl hier="218" item="1"/>
          <tpl fld="3" item="5"/>
          <tpl fld="5" item="6"/>
        </tpls>
      </n>
      <n v="32.576621621621619" in="1">
        <tpls c="6">
          <tpl fld="0" item="0"/>
          <tpl fld="6" item="2"/>
          <tpl fld="1" item="1"/>
          <tpl hier="218" item="1"/>
          <tpl fld="3" item="1"/>
          <tpl fld="5" item="1"/>
        </tpls>
      </n>
      <n v="2" in="1">
        <tpls c="6">
          <tpl fld="0" item="0"/>
          <tpl fld="6" item="4"/>
          <tpl fld="1" item="1"/>
          <tpl hier="218" item="1"/>
          <tpl fld="3" item="1"/>
          <tpl fld="5" item="7"/>
        </tpls>
      </n>
      <n v="1" in="1">
        <tpls c="6">
          <tpl fld="0" item="0"/>
          <tpl fld="6" item="1"/>
          <tpl fld="1" item="1"/>
          <tpl hier="218" item="1"/>
          <tpl fld="3" item="1"/>
          <tpl fld="5" item="7"/>
        </tpls>
      </n>
      <n v="19" in="0">
        <tpls c="6">
          <tpl fld="0" item="0"/>
          <tpl fld="6" item="1"/>
          <tpl fld="1" item="0"/>
          <tpl hier="218" item="1"/>
          <tpl fld="3" item="1"/>
          <tpl fld="5" item="2"/>
        </tpls>
      </n>
      <n v="68" in="0">
        <tpls c="6">
          <tpl fld="0" item="0"/>
          <tpl fld="6" item="4"/>
          <tpl fld="1" item="0"/>
          <tpl hier="218" item="1"/>
          <tpl fld="3" item="1"/>
          <tpl fld="5" item="2"/>
        </tpls>
      </n>
      <n v="13.44391891891892" in="1">
        <tpls c="6">
          <tpl fld="0" item="0"/>
          <tpl fld="6" item="0"/>
          <tpl fld="1" item="1"/>
          <tpl hier="218" item="1"/>
          <tpl fld="3" item="1"/>
          <tpl fld="5" item="3"/>
        </tpls>
      </n>
      <n v="589" in="0">
        <tpls c="6">
          <tpl fld="0" item="0"/>
          <tpl fld="6" item="0"/>
          <tpl fld="1" item="0"/>
          <tpl hier="218" item="1"/>
          <tpl fld="3" item="1"/>
          <tpl fld="5" item="8"/>
        </tpls>
      </n>
      <n v="8.871621621621621" in="1">
        <tpls c="6">
          <tpl fld="0" item="0"/>
          <tpl fld="6" item="0"/>
          <tpl fld="1" item="1"/>
          <tpl hier="218" item="1"/>
          <tpl fld="3" item="1"/>
          <tpl fld="5" item="8"/>
        </tpls>
      </n>
      <m in="1">
        <tpls c="6">
          <tpl fld="0" item="0"/>
          <tpl fld="6" item="4"/>
          <tpl fld="1" item="1"/>
          <tpl hier="218" item="1"/>
          <tpl fld="3" item="3"/>
          <tpl fld="5" item="4"/>
        </tpls>
      </m>
      <m in="1">
        <tpls c="6">
          <tpl fld="0" item="0"/>
          <tpl fld="6" item="2"/>
          <tpl fld="1" item="1"/>
          <tpl hier="218" item="1"/>
          <tpl fld="3" item="3"/>
          <tpl fld="5" item="4"/>
        </tpls>
      </m>
      <n v="0" in="0">
        <tpls c="6">
          <tpl fld="0" item="0"/>
          <tpl fld="6" item="4"/>
          <tpl fld="1" item="0"/>
          <tpl hier="218" item="1"/>
          <tpl fld="3" item="3"/>
          <tpl fld="5" item="4"/>
        </tpls>
      </n>
      <n v="1.25" in="1">
        <tpls c="6">
          <tpl fld="0" item="0"/>
          <tpl fld="6" item="2"/>
          <tpl fld="1" item="1"/>
          <tpl hier="218" item="1"/>
          <tpl fld="3" item="3"/>
          <tpl fld="5" item="0"/>
        </tpls>
      </n>
      <n v="152" in="0">
        <tpls c="6">
          <tpl fld="0" item="0"/>
          <tpl fld="6" item="4"/>
          <tpl fld="1" item="0"/>
          <tpl hier="218" item="1"/>
          <tpl fld="3" item="3"/>
          <tpl fld="5" item="0"/>
        </tpls>
      </n>
      <n v="127" in="0">
        <tpls c="6">
          <tpl fld="0" item="0"/>
          <tpl fld="6" item="1"/>
          <tpl fld="1" item="0"/>
          <tpl hier="218" item="1"/>
          <tpl fld="3" item="3"/>
          <tpl fld="5" item="5"/>
        </tpls>
      </n>
      <n v="408" in="0">
        <tpls c="6">
          <tpl fld="0" item="0"/>
          <tpl fld="6" item="3"/>
          <tpl fld="1" item="0"/>
          <tpl hier="218" item="1"/>
          <tpl fld="3" item="3"/>
          <tpl fld="5" item="5"/>
        </tpls>
      </n>
      <n v="23" in="0">
        <tpls c="6">
          <tpl fld="0" item="0"/>
          <tpl fld="6" item="1"/>
          <tpl fld="1" item="0"/>
          <tpl hier="218" item="1"/>
          <tpl fld="3" item="3"/>
          <tpl fld="5" item="6"/>
        </tpls>
      </n>
      <n v="141" in="0">
        <tpls c="6">
          <tpl fld="0" item="0"/>
          <tpl fld="6" item="3"/>
          <tpl fld="1" item="0"/>
          <tpl hier="218" item="1"/>
          <tpl fld="3" item="3"/>
          <tpl fld="5" item="6"/>
        </tpls>
      </n>
      <n v="109" in="0">
        <tpls c="6">
          <tpl fld="0" item="0"/>
          <tpl fld="6" item="2"/>
          <tpl fld="1" item="0"/>
          <tpl hier="218" item="1"/>
          <tpl fld="3" item="4"/>
          <tpl fld="5" item="1"/>
        </tpls>
      </n>
      <n v="1" in="1">
        <tpls c="6">
          <tpl fld="0" item="0"/>
          <tpl fld="6" item="1"/>
          <tpl fld="1" item="1"/>
          <tpl hier="218" item="1"/>
          <tpl fld="3" item="4"/>
          <tpl fld="5" item="1"/>
        </tpls>
      </n>
      <n v="9" in="0">
        <tpls c="6">
          <tpl fld="0" item="0"/>
          <tpl fld="6" item="2"/>
          <tpl fld="1" item="0"/>
          <tpl hier="218" item="1"/>
          <tpl fld="3" item="4"/>
          <tpl fld="5" item="7"/>
        </tpls>
      </n>
      <m in="1">
        <tpls c="6">
          <tpl fld="0" item="0"/>
          <tpl fld="6" item="1"/>
          <tpl fld="1" item="1"/>
          <tpl hier="218" item="1"/>
          <tpl fld="3" item="4"/>
          <tpl fld="5" item="7"/>
        </tpls>
      </m>
      <n v="0.5" in="1">
        <tpls c="6">
          <tpl fld="0" item="0"/>
          <tpl fld="6" item="1"/>
          <tpl fld="1" item="1"/>
          <tpl hier="218" item="1"/>
          <tpl fld="3" item="4"/>
          <tpl fld="5" item="2"/>
        </tpls>
      </n>
      <n v="16" in="0">
        <tpls c="6">
          <tpl fld="0" item="0"/>
          <tpl fld="6" item="4"/>
          <tpl fld="1" item="0"/>
          <tpl hier="218" item="1"/>
          <tpl fld="3" item="4"/>
          <tpl fld="5" item="2"/>
        </tpls>
      </n>
      <n v="56" in="0">
        <tpls c="6">
          <tpl fld="0" item="0"/>
          <tpl fld="6" item="2"/>
          <tpl fld="1" item="0"/>
          <tpl hier="218" item="1"/>
          <tpl fld="3" item="4"/>
          <tpl fld="5" item="6"/>
        </tpls>
      </n>
      <n v="0.6" in="1">
        <tpls c="6">
          <tpl fld="0" item="0"/>
          <tpl fld="6" item="3"/>
          <tpl fld="1" item="1"/>
          <tpl hier="218" item="1"/>
          <tpl fld="3" item="4"/>
          <tpl fld="5" item="8"/>
        </tpls>
      </n>
      <n v="68" in="0">
        <tpls c="6">
          <tpl fld="0" item="0"/>
          <tpl fld="6" item="0"/>
          <tpl fld="1" item="0"/>
          <tpl hier="218" item="1"/>
          <tpl fld="3" item="4"/>
          <tpl fld="5" item="8"/>
        </tpls>
      </n>
      <n v="224" in="0">
        <tpls c="5">
          <tpl fld="0" item="0"/>
          <tpl fld="6" item="4"/>
          <tpl fld="1" item="0"/>
          <tpl hier="218" item="1"/>
          <tpl fld="3" item="6"/>
        </tpls>
      </n>
      <n v="1.7466216216216217" in="1">
        <tpls c="6">
          <tpl fld="0" item="0"/>
          <tpl fld="6" item="3"/>
          <tpl fld="1" item="1"/>
          <tpl hier="218" item="1"/>
          <tpl fld="3" item="4"/>
          <tpl fld="5" item="0"/>
        </tpls>
      </n>
      <m in="1">
        <tpls c="6">
          <tpl fld="0" item="0"/>
          <tpl fld="6" item="3"/>
          <tpl fld="1" item="1"/>
          <tpl hier="218" item="1"/>
          <tpl fld="3" item="7"/>
          <tpl fld="7" item="0"/>
        </tpls>
      </m>
      <n v="2" in="1">
        <tpls c="6">
          <tpl fld="0" item="0"/>
          <tpl fld="6" item="0"/>
          <tpl fld="1" item="1"/>
          <tpl hier="218" item="1"/>
          <tpl fld="3" item="4"/>
          <tpl fld="5" item="5"/>
        </tpls>
      </n>
      <n v="1" in="1">
        <tpls c="6">
          <tpl fld="0" item="0"/>
          <tpl fld="6" item="3"/>
          <tpl fld="1" item="1"/>
          <tpl hier="218" item="1"/>
          <tpl fld="3" item="7"/>
          <tpl fld="7" item="4"/>
        </tpls>
      </n>
      <n v="141" in="0">
        <tpls c="6">
          <tpl fld="0" item="0"/>
          <tpl fld="6" item="4"/>
          <tpl fld="1" item="0"/>
          <tpl hier="218" item="1"/>
          <tpl fld="3" item="7"/>
          <tpl fld="7" item="4"/>
        </tpls>
      </n>
      <n v="1.2" in="1">
        <tpls c="6">
          <tpl fld="0" item="0"/>
          <tpl fld="6" item="1"/>
          <tpl fld="1" item="1"/>
          <tpl hier="218" item="1"/>
          <tpl fld="3" item="5"/>
          <tpl fld="5" item="7"/>
        </tpls>
      </n>
      <n v="418" in="0">
        <tpls c="6">
          <tpl fld="0" item="0"/>
          <tpl fld="6" item="4"/>
          <tpl fld="1" item="0"/>
          <tpl hier="218" item="1"/>
          <tpl fld="3" item="5"/>
          <tpl fld="5" item="8"/>
        </tpls>
      </n>
      <n v="0.9932432432432432" in="1">
        <tpls c="6">
          <tpl fld="0" item="0"/>
          <tpl fld="6" item="3"/>
          <tpl fld="1" item="1"/>
          <tpl hier="218" item="1"/>
          <tpl fld="3" item="3"/>
          <tpl fld="5" item="1"/>
        </tpls>
      </n>
      <n v="1066" in="0">
        <tpls c="6">
          <tpl fld="0" item="0"/>
          <tpl fld="6" item="2"/>
          <tpl fld="1" item="0"/>
          <tpl hier="218" item="1"/>
          <tpl fld="3" item="3"/>
          <tpl fld="5" item="8"/>
        </tpls>
      </n>
      <n v="657" in="0">
        <tpls c="6">
          <tpl fld="0" item="0"/>
          <tpl fld="6" item="0"/>
          <tpl fld="1" item="0"/>
          <tpl hier="218" item="1"/>
          <tpl fld="3" item="1"/>
          <tpl fld="5" item="5"/>
        </tpls>
      </n>
      <n v="13" in="0">
        <tpls c="6">
          <tpl fld="0" item="0"/>
          <tpl fld="6" item="1"/>
          <tpl fld="1" item="0"/>
          <tpl hier="218" item="1"/>
          <tpl fld="3" item="1"/>
          <tpl fld="5" item="0"/>
        </tpls>
      </n>
      <n v="378" in="0">
        <tpls c="6">
          <tpl fld="0" item="0"/>
          <tpl fld="6" item="2"/>
          <tpl fld="1" item="0"/>
          <tpl hier="218" item="1"/>
          <tpl fld="3" item="1"/>
          <tpl fld="5" item="6"/>
        </tpls>
      </n>
      <n v="1472" in="0">
        <tpls c="6">
          <tpl fld="0" item="0"/>
          <tpl fld="6" item="2"/>
          <tpl fld="1" item="0"/>
          <tpl hier="218" item="1"/>
          <tpl fld="3" item="3"/>
          <tpl fld="5" item="3"/>
        </tpls>
      </n>
      <n v="926" in="0">
        <tpls c="6">
          <tpl fld="0" item="0"/>
          <tpl fld="6" item="2"/>
          <tpl fld="1" item="0"/>
          <tpl hier="218" item="1"/>
          <tpl fld="3" item="4"/>
          <tpl fld="5" item="3"/>
        </tpls>
      </n>
      <m in="1">
        <tpls c="6">
          <tpl fld="0" item="0"/>
          <tpl fld="6" item="4"/>
          <tpl fld="1" item="1"/>
          <tpl hier="218" item="1"/>
          <tpl fld="3" item="3"/>
          <tpl fld="5" item="2"/>
        </tpls>
      </m>
      <n v="39" in="0">
        <tpls c="6">
          <tpl fld="0" item="0"/>
          <tpl fld="6" item="3"/>
          <tpl fld="1" item="0"/>
          <tpl hier="218" item="1"/>
          <tpl fld="3" item="3"/>
          <tpl fld="5" item="2"/>
        </tpls>
      </n>
      <n v="12039" in="0">
        <tpls c="5">
          <tpl fld="0" item="0"/>
          <tpl fld="6" item="4"/>
          <tpl fld="1" item="0"/>
          <tpl hier="218" item="1"/>
          <tpl fld="4" item="0"/>
        </tpls>
      </n>
      <n v="10" in="0">
        <tpls c="6">
          <tpl fld="0" item="0"/>
          <tpl fld="6" item="1"/>
          <tpl fld="1" item="0"/>
          <tpl hier="218" item="1"/>
          <tpl fld="3" item="3"/>
          <tpl fld="5" item="7"/>
        </tpls>
      </n>
      <n v="2" in="0">
        <tpls c="6">
          <tpl fld="0" item="0"/>
          <tpl fld="6" item="2"/>
          <tpl fld="1" item="0"/>
          <tpl hier="218" item="1"/>
          <tpl fld="3" item="4"/>
          <tpl fld="5" item="4"/>
        </tpls>
      </n>
      <n v="2" in="1">
        <tpls c="6">
          <tpl fld="0" item="0"/>
          <tpl fld="6" item="3"/>
          <tpl fld="1" item="1"/>
          <tpl hier="218" item="1"/>
          <tpl fld="3" item="1"/>
          <tpl fld="5" item="6"/>
        </tpls>
      </n>
      <n v="515" in="0">
        <tpls c="6">
          <tpl fld="0" item="0"/>
          <tpl fld="6" item="3"/>
          <tpl fld="1" item="0"/>
          <tpl hier="218" item="1"/>
          <tpl fld="3" item="3"/>
          <tpl fld="5" item="3"/>
        </tpls>
      </n>
      <n v="58" in="0">
        <tpls c="6">
          <tpl fld="0" item="0"/>
          <tpl fld="6" item="2"/>
          <tpl fld="1" item="0"/>
          <tpl hier="218" item="1"/>
          <tpl fld="3" item="3"/>
          <tpl fld="5" item="2"/>
        </tpls>
      </n>
      <m in="1">
        <tpls c="6">
          <tpl fld="0" item="0"/>
          <tpl fld="6" item="4"/>
          <tpl fld="1" item="1"/>
          <tpl hier="218" item="1"/>
          <tpl fld="3" item="4"/>
          <tpl fld="5" item="2"/>
        </tpls>
      </m>
      <n v="1" in="1">
        <tpls c="6">
          <tpl fld="0" item="0"/>
          <tpl fld="6" item="3"/>
          <tpl fld="1" item="1"/>
          <tpl hier="218" item="1"/>
          <tpl fld="3" item="3"/>
          <tpl fld="5" item="7"/>
        </tpls>
      </n>
      <m in="0">
        <tpls c="6">
          <tpl fld="0" item="0"/>
          <tpl fld="6" item="0"/>
          <tpl fld="1" item="0"/>
          <tpl hier="218" item="1"/>
          <tpl fld="3" item="4"/>
          <tpl fld="5" item="4"/>
        </tpls>
      </m>
      <n v="34" in="0">
        <tpls c="6">
          <tpl fld="8" item="3"/>
          <tpl fld="0" item="0"/>
          <tpl fld="1" item="0"/>
          <tpl hier="218" item="1"/>
          <tpl fld="3" item="3"/>
          <tpl fld="5" item="3"/>
        </tpls>
      </n>
      <n v="195" in="0">
        <tpls c="6">
          <tpl fld="0" item="0"/>
          <tpl fld="2" item="5"/>
          <tpl fld="1" item="0"/>
          <tpl hier="218" item="1"/>
          <tpl fld="3" item="7"/>
          <tpl fld="7" item="4"/>
        </tpls>
      </n>
      <n v="895" in="0">
        <tpls c="6">
          <tpl fld="0" item="0"/>
          <tpl fld="2" item="5"/>
          <tpl fld="1" item="0"/>
          <tpl hier="218" item="1"/>
          <tpl fld="3" item="7"/>
          <tpl fld="7" item="1"/>
        </tpls>
      </n>
      <n v="4.2533783783783781" in="1">
        <tpls c="6">
          <tpl fld="0" item="0"/>
          <tpl fld="2" item="3"/>
          <tpl fld="1" item="1"/>
          <tpl hier="218" item="1"/>
          <tpl fld="3" item="1"/>
          <tpl fld="5" item="1"/>
        </tpls>
      </n>
      <n v="12" in="0">
        <tpls c="6">
          <tpl fld="0" item="0"/>
          <tpl fld="2" item="1"/>
          <tpl fld="1" item="0"/>
          <tpl hier="218" item="1"/>
          <tpl fld="3" item="1"/>
          <tpl fld="5" item="0"/>
        </tpls>
      </n>
      <m in="1">
        <tpls c="6">
          <tpl fld="0" item="0"/>
          <tpl fld="2" item="5"/>
          <tpl fld="1" item="1"/>
          <tpl hier="218" item="1"/>
          <tpl fld="3" item="4"/>
          <tpl fld="5" item="4"/>
        </tpls>
      </m>
      <n v="1256" in="0">
        <tpls c="6">
          <tpl fld="0" item="0"/>
          <tpl fld="2" item="4"/>
          <tpl fld="1" item="0"/>
          <tpl hier="218" item="1"/>
          <tpl fld="3" item="5"/>
          <tpl fld="5" item="3"/>
        </tpls>
      </n>
      <n v="1" in="0">
        <tpls c="6">
          <tpl fld="0" item="0"/>
          <tpl fld="2" item="1"/>
          <tpl fld="1" item="0"/>
          <tpl hier="218" item="1"/>
          <tpl fld="3" item="4"/>
          <tpl fld="5" item="8"/>
        </tpls>
      </n>
      <n v="1" in="0">
        <tpls c="6">
          <tpl fld="0" item="0"/>
          <tpl fld="2" item="4"/>
          <tpl fld="1" item="0"/>
          <tpl hier="218" item="1"/>
          <tpl fld="3" item="4"/>
          <tpl fld="5" item="0"/>
        </tpls>
      </n>
      <n v="27768" in="0">
        <tpls c="5">
          <tpl fld="0" item="0"/>
          <tpl fld="6" item="2"/>
          <tpl fld="1" item="0"/>
          <tpl hier="218" item="1"/>
          <tpl fld="4" item="0"/>
        </tpls>
      </n>
      <n v="2" in="0">
        <tpls c="6">
          <tpl fld="0" item="0"/>
          <tpl fld="6" item="3"/>
          <tpl fld="1" item="0"/>
          <tpl hier="218" item="1"/>
          <tpl fld="3" item="7"/>
          <tpl fld="7" item="0"/>
        </tpls>
      </n>
      <n v="9.8000000000000007" in="1">
        <tpls c="6">
          <tpl fld="0" item="0"/>
          <tpl fld="6" item="4"/>
          <tpl fld="1" item="1"/>
          <tpl hier="218" item="1"/>
          <tpl fld="3" item="5"/>
          <tpl fld="5" item="3"/>
        </tpls>
      </n>
      <n v="11.840540540540541" in="1">
        <tpls c="6">
          <tpl fld="0" item="0"/>
          <tpl fld="6" item="4"/>
          <tpl fld="1" item="1"/>
          <tpl hier="218" item="1"/>
          <tpl fld="3" item="7"/>
          <tpl fld="7" item="2"/>
        </tpls>
      </n>
      <n v="51" in="0">
        <tpls c="6">
          <tpl fld="0" item="0"/>
          <tpl fld="6" item="0"/>
          <tpl fld="1" item="0"/>
          <tpl hier="218" item="1"/>
          <tpl fld="3" item="7"/>
          <tpl fld="7" item="3"/>
        </tpls>
      </n>
      <n v="39.902702702702705" in="1">
        <tpls c="6">
          <tpl fld="0" item="0"/>
          <tpl fld="6" item="2"/>
          <tpl fld="1" item="1"/>
          <tpl hier="218" item="1"/>
          <tpl fld="3" item="5"/>
          <tpl fld="5" item="4"/>
        </tpls>
      </n>
      <n v="2673" in="0">
        <tpls c="6">
          <tpl fld="0" item="0"/>
          <tpl fld="6" item="2"/>
          <tpl fld="1" item="0"/>
          <tpl hier="218" item="1"/>
          <tpl fld="3" item="5"/>
          <tpl fld="5" item="5"/>
        </tpls>
      </n>
      <n v="2.4500000000000002" in="1">
        <tpls c="6">
          <tpl fld="0" item="0"/>
          <tpl fld="6" item="3"/>
          <tpl fld="1" item="1"/>
          <tpl hier="218" item="1"/>
          <tpl fld="3" item="1"/>
          <tpl fld="5" item="1"/>
        </tpls>
      </n>
      <m in="1">
        <tpls c="6">
          <tpl fld="0" item="0"/>
          <tpl fld="6" item="0"/>
          <tpl fld="1" item="1"/>
          <tpl hier="218" item="1"/>
          <tpl fld="3" item="1"/>
          <tpl fld="5" item="2"/>
        </tpls>
      </m>
      <n v="88" in="0">
        <tpls c="6">
          <tpl fld="0" item="0"/>
          <tpl fld="6" item="1"/>
          <tpl fld="1" item="0"/>
          <tpl hier="218" item="1"/>
          <tpl fld="3" item="1"/>
          <tpl fld="5" item="8"/>
        </tpls>
      </n>
      <n v="68" in="0">
        <tpls c="6">
          <tpl fld="0" item="0"/>
          <tpl fld="6" item="2"/>
          <tpl fld="1" item="0"/>
          <tpl hier="218" item="1"/>
          <tpl fld="3" item="3"/>
          <tpl fld="5" item="0"/>
        </tpls>
      </n>
      <n v="4.5" in="1">
        <tpls c="6">
          <tpl fld="0" item="0"/>
          <tpl fld="6" item="4"/>
          <tpl fld="1" item="1"/>
          <tpl hier="218" item="1"/>
          <tpl fld="3" item="3"/>
          <tpl fld="5" item="6"/>
        </tpls>
      </n>
      <n v="1.25" in="1">
        <tpls c="6">
          <tpl fld="0" item="0"/>
          <tpl fld="6" item="2"/>
          <tpl fld="1" item="1"/>
          <tpl hier="218" item="1"/>
          <tpl fld="3" item="4"/>
          <tpl fld="5" item="1"/>
        </tpls>
      </n>
      <n v="8" in="0">
        <tpls c="6">
          <tpl fld="0" item="0"/>
          <tpl fld="6" item="4"/>
          <tpl fld="1" item="0"/>
          <tpl hier="218" item="1"/>
          <tpl fld="3" item="4"/>
          <tpl fld="5" item="7"/>
        </tpls>
      </n>
      <n v="165" in="0">
        <tpls c="6">
          <tpl fld="0" item="0"/>
          <tpl fld="6" item="3"/>
          <tpl fld="1" item="0"/>
          <tpl hier="218" item="1"/>
          <tpl fld="3" item="4"/>
          <tpl fld="5" item="8"/>
        </tpls>
      </n>
      <m in="1">
        <tpls c="6">
          <tpl fld="0" item="0"/>
          <tpl fld="6" item="3"/>
          <tpl fld="1" item="1"/>
          <tpl hier="218" item="1"/>
          <tpl fld="3" item="5"/>
          <tpl fld="5" item="2"/>
        </tpls>
      </m>
      <n v="157" in="0">
        <tpls c="6">
          <tpl fld="0" item="0"/>
          <tpl fld="6" item="4"/>
          <tpl fld="1" item="0"/>
          <tpl hier="218" item="1"/>
          <tpl fld="3" item="4"/>
          <tpl fld="5" item="5"/>
        </tpls>
      </n>
      <m in="1">
        <tpls c="6">
          <tpl fld="0" item="0"/>
          <tpl fld="6" item="3"/>
          <tpl fld="1" item="1"/>
          <tpl hier="218" item="1"/>
          <tpl fld="3" item="5"/>
          <tpl fld="5" item="7"/>
        </tpls>
      </m>
      <n v="244" in="0">
        <tpls c="6">
          <tpl fld="0" item="0"/>
          <tpl fld="6" item="1"/>
          <tpl fld="1" item="0"/>
          <tpl hier="218" item="1"/>
          <tpl fld="3" item="5"/>
          <tpl fld="5" item="8"/>
        </tpls>
      </n>
      <n v="5.3" in="1">
        <tpls c="6">
          <tpl fld="0" item="0"/>
          <tpl fld="6" item="2"/>
          <tpl fld="1" item="1"/>
          <tpl hier="218" item="1"/>
          <tpl fld="3" item="1"/>
          <tpl fld="5" item="4"/>
        </tpls>
      </n>
      <n v="49" in="0">
        <tpls c="6">
          <tpl fld="0" item="0"/>
          <tpl fld="6" item="3"/>
          <tpl fld="1" item="0"/>
          <tpl hier="218" item="1"/>
          <tpl fld="3" item="3"/>
          <tpl fld="5" item="1"/>
        </tpls>
      </n>
      <n v="1.9500000000000002" in="1">
        <tpls c="6">
          <tpl fld="0" item="0"/>
          <tpl fld="6" item="3"/>
          <tpl fld="1" item="1"/>
          <tpl hier="218" item="1"/>
          <tpl fld="3" item="1"/>
          <tpl fld="5" item="5"/>
        </tpls>
      </n>
      <n v="10.78108108108108" in="1">
        <tpls c="6">
          <tpl fld="0" item="0"/>
          <tpl fld="6" item="2"/>
          <tpl fld="1" item="1"/>
          <tpl hier="218" item="1"/>
          <tpl fld="3" item="1"/>
          <tpl fld="5" item="0"/>
        </tpls>
      </n>
      <m in="1">
        <tpls c="6">
          <tpl fld="0" item="0"/>
          <tpl fld="6" item="1"/>
          <tpl fld="1" item="1"/>
          <tpl hier="218" item="1"/>
          <tpl fld="3" item="1"/>
          <tpl fld="5" item="6"/>
        </tpls>
      </m>
      <n v="1305" in="0">
        <tpls c="6">
          <tpl fld="0" item="0"/>
          <tpl fld="6" item="4"/>
          <tpl fld="1" item="0"/>
          <tpl hier="218" item="1"/>
          <tpl fld="3" item="3"/>
          <tpl fld="5" item="3"/>
        </tpls>
      </n>
      <m in="1">
        <tpls c="6">
          <tpl fld="0" item="0"/>
          <tpl fld="6" item="3"/>
          <tpl fld="1" item="1"/>
          <tpl hier="218" item="1"/>
          <tpl fld="3" item="3"/>
          <tpl fld="5" item="2"/>
        </tpls>
      </m>
      <n v="1" in="1">
        <tpls c="6">
          <tpl fld="0" item="0"/>
          <tpl fld="6" item="4"/>
          <tpl fld="1" item="1"/>
          <tpl hier="218" item="1"/>
          <tpl fld="3" item="7"/>
          <tpl fld="7" item="0"/>
        </tpls>
      </n>
      <m in="1">
        <tpls c="6">
          <tpl fld="0" item="0"/>
          <tpl fld="6" item="1"/>
          <tpl fld="1" item="1"/>
          <tpl hier="218" item="1"/>
          <tpl fld="3" item="3"/>
          <tpl fld="5" item="7"/>
        </tpls>
      </m>
      <n v="130" in="0">
        <tpls c="6">
          <tpl fld="0" item="0"/>
          <tpl fld="1" item="0"/>
          <tpl fld="9" item="1"/>
          <tpl hier="218" item="1"/>
          <tpl fld="3" item="5"/>
          <tpl fld="5" item="6"/>
        </tpls>
      </n>
      <n v="11.5" in="1">
        <tpls c="6">
          <tpl fld="8" item="2"/>
          <tpl fld="0" item="0"/>
          <tpl fld="1" item="1"/>
          <tpl hier="218" item="1"/>
          <tpl fld="3" item="3"/>
          <tpl fld="5" item="6"/>
        </tpls>
      </n>
      <n v="5.2591216216216221" in="1">
        <tpls c="6">
          <tpl fld="8" item="2"/>
          <tpl fld="0" item="0"/>
          <tpl fld="1" item="1"/>
          <tpl hier="218" item="1"/>
          <tpl fld="3" item="1"/>
          <tpl fld="5" item="6"/>
        </tpls>
      </n>
      <n v="16" in="0">
        <tpls c="6">
          <tpl fld="8" item="2"/>
          <tpl fld="0" item="0"/>
          <tpl fld="1" item="0"/>
          <tpl hier="218" item="1"/>
          <tpl fld="3" item="1"/>
          <tpl fld="5" item="4"/>
        </tpls>
      </n>
      <n v="14.277027027027026" in="1">
        <tpls c="6">
          <tpl fld="8" item="0"/>
          <tpl fld="0" item="0"/>
          <tpl fld="1" item="1"/>
          <tpl hier="218" item="1"/>
          <tpl fld="3" item="5"/>
          <tpl fld="5" item="0"/>
        </tpls>
      </n>
      <n v="0.95" in="1">
        <tpls c="6">
          <tpl fld="8" item="1"/>
          <tpl fld="0" item="0"/>
          <tpl fld="1" item="1"/>
          <tpl hier="218" item="1"/>
          <tpl fld="3" item="4"/>
          <tpl fld="5" item="1"/>
        </tpls>
      </n>
      <n v="3.55" in="1">
        <tpls c="5">
          <tpl fld="0" item="0"/>
          <tpl fld="2" item="1"/>
          <tpl fld="1" item="1"/>
          <tpl hier="218" item="1"/>
          <tpl fld="3" item="0"/>
        </tpls>
      </n>
      <n v="2.4" in="1">
        <tpls c="6">
          <tpl fld="0" item="0"/>
          <tpl fld="2" item="1"/>
          <tpl fld="1" item="1"/>
          <tpl hier="218" item="1"/>
          <tpl fld="3" item="1"/>
          <tpl fld="5" item="0"/>
        </tpls>
      </n>
      <n v="3" in="0">
        <tpls c="6">
          <tpl fld="0" item="0"/>
          <tpl fld="2" item="5"/>
          <tpl fld="1" item="0"/>
          <tpl hier="218" item="1"/>
          <tpl fld="3" item="3"/>
          <tpl fld="5" item="1"/>
        </tpls>
      </n>
      <n v="2957" in="0">
        <tpls c="6">
          <tpl fld="0" item="0"/>
          <tpl fld="2" item="2"/>
          <tpl fld="1" item="0"/>
          <tpl hier="218" item="1"/>
          <tpl fld="3" item="3"/>
          <tpl fld="5" item="5"/>
        </tpls>
      </n>
      <n v="19" in="0">
        <tpls c="6">
          <tpl fld="0" item="0"/>
          <tpl fld="2" item="0"/>
          <tpl fld="1" item="0"/>
          <tpl hier="218" item="1"/>
          <tpl fld="3" item="1"/>
          <tpl fld="5" item="7"/>
        </tpls>
      </n>
      <n v="134" in="0">
        <tpls c="6">
          <tpl fld="0" item="0"/>
          <tpl fld="2" item="3"/>
          <tpl fld="1" item="0"/>
          <tpl hier="218" item="1"/>
          <tpl fld="3" item="5"/>
          <tpl fld="5" item="4"/>
        </tpls>
      </n>
      <n v="178" in="0">
        <tpls c="6">
          <tpl fld="0" item="0"/>
          <tpl fld="2" item="3"/>
          <tpl fld="1" item="0"/>
          <tpl hier="218" item="1"/>
          <tpl fld="3" item="1"/>
          <tpl fld="5" item="1"/>
        </tpls>
      </n>
      <n v="691" in="0">
        <tpls c="6">
          <tpl fld="0" item="0"/>
          <tpl fld="2" item="3"/>
          <tpl fld="1" item="0"/>
          <tpl hier="218" item="1"/>
          <tpl fld="3" item="1"/>
          <tpl fld="5" item="8"/>
        </tpls>
      </n>
      <n v="1" in="0">
        <tpls c="6">
          <tpl fld="0" item="0"/>
          <tpl fld="2" item="0"/>
          <tpl fld="1" item="0"/>
          <tpl hier="218" item="1"/>
          <tpl fld="3" item="3"/>
          <tpl fld="5" item="8"/>
        </tpls>
      </n>
      <n v="1" in="1">
        <tpls c="6">
          <tpl fld="0" item="0"/>
          <tpl fld="2" item="1"/>
          <tpl fld="1" item="1"/>
          <tpl hier="218" item="1"/>
          <tpl fld="3" item="1"/>
          <tpl fld="5" item="7"/>
        </tpls>
      </n>
      <m in="0">
        <tpls c="6">
          <tpl fld="0" item="0"/>
          <tpl fld="2" item="5"/>
          <tpl fld="1" item="0"/>
          <tpl hier="218" item="1"/>
          <tpl fld="3" item="4"/>
          <tpl fld="5" item="2"/>
        </tpls>
      </m>
      <m in="1">
        <tpls c="6">
          <tpl fld="0" item="0"/>
          <tpl fld="2" item="3"/>
          <tpl fld="1" item="1"/>
          <tpl hier="218" item="1"/>
          <tpl fld="3" item="5"/>
          <tpl fld="5" item="2"/>
        </tpls>
      </m>
      <n v="31" in="0">
        <tpls c="6">
          <tpl fld="0" item="0"/>
          <tpl fld="2" item="1"/>
          <tpl fld="1" item="0"/>
          <tpl hier="218" item="1"/>
          <tpl fld="3" item="5"/>
          <tpl fld="5" item="0"/>
        </tpls>
      </n>
      <n v="1" in="0">
        <tpls c="6">
          <tpl fld="0" item="0"/>
          <tpl fld="2" item="1"/>
          <tpl fld="1" item="0"/>
          <tpl hier="218" item="1"/>
          <tpl fld="3" item="4"/>
          <tpl fld="5" item="4"/>
        </tpls>
      </n>
      <m in="1">
        <tpls c="6">
          <tpl fld="0" item="0"/>
          <tpl fld="2" item="2"/>
          <tpl fld="1" item="1"/>
          <tpl hier="218" item="1"/>
          <tpl fld="3" item="3"/>
          <tpl fld="5" item="4"/>
        </tpls>
      </m>
      <n v="401" in="0">
        <tpls c="5">
          <tpl fld="0" item="0"/>
          <tpl fld="2" item="4"/>
          <tpl fld="1" item="0"/>
          <tpl hier="218" item="1"/>
          <tpl fld="3" item="2"/>
        </tpls>
      </n>
      <n v="8160" in="0">
        <tpls c="5">
          <tpl fld="0" item="0"/>
          <tpl fld="2" item="4"/>
          <tpl fld="1" item="0"/>
          <tpl hier="218" item="1"/>
          <tpl fld="4" item="0"/>
        </tpls>
      </n>
      <n v="0" in="0">
        <tpls c="6">
          <tpl fld="0" item="0"/>
          <tpl fld="2" item="4"/>
          <tpl fld="1" item="0"/>
          <tpl hier="218" item="1"/>
          <tpl fld="3" item="3"/>
          <tpl fld="5" item="2"/>
        </tpls>
      </n>
      <n v="1202" in="0">
        <tpls c="6">
          <tpl fld="0" item="0"/>
          <tpl fld="2" item="2"/>
          <tpl fld="1" item="0"/>
          <tpl hier="218" item="1"/>
          <tpl fld="3" item="3"/>
          <tpl fld="5" item="6"/>
        </tpls>
      </n>
      <n v="214" in="0">
        <tpls c="5">
          <tpl fld="0" item="0"/>
          <tpl fld="2" item="2"/>
          <tpl fld="1" item="0"/>
          <tpl hier="218" item="1"/>
          <tpl fld="3" item="6"/>
        </tpls>
      </n>
      <n v="9.4" in="1">
        <tpls c="6">
          <tpl fld="0" item="0"/>
          <tpl fld="2" item="5"/>
          <tpl fld="1" item="1"/>
          <tpl hier="218" item="1"/>
          <tpl fld="3" item="1"/>
          <tpl fld="5" item="3"/>
        </tpls>
      </n>
      <n v="58" in="0">
        <tpls c="6">
          <tpl fld="0" item="0"/>
          <tpl fld="2" item="3"/>
          <tpl fld="1" item="0"/>
          <tpl hier="218" item="1"/>
          <tpl fld="3" item="3"/>
          <tpl fld="5" item="3"/>
        </tpls>
      </n>
      <n v="2" in="0">
        <tpls c="6">
          <tpl fld="0" item="0"/>
          <tpl fld="2" item="0"/>
          <tpl fld="1" item="0"/>
          <tpl hier="218" item="1"/>
          <tpl fld="3" item="4"/>
          <tpl fld="5" item="0"/>
        </tpls>
      </n>
      <n v="0" in="0">
        <tpls c="6">
          <tpl fld="0" item="0"/>
          <tpl fld="2" item="5"/>
          <tpl fld="1" item="0"/>
          <tpl hier="218" item="1"/>
          <tpl fld="3" item="4"/>
          <tpl fld="5" item="4"/>
        </tpls>
      </n>
      <n v="34" in="0">
        <tpls c="6">
          <tpl fld="0" item="0"/>
          <tpl fld="2" item="5"/>
          <tpl fld="1" item="0"/>
          <tpl hier="218" item="1"/>
          <tpl fld="3" item="1"/>
          <tpl fld="5" item="7"/>
        </tpls>
      </n>
      <n v="27" in="0">
        <tpls c="5">
          <tpl fld="0" item="0"/>
          <tpl fld="6" item="1"/>
          <tpl fld="1" item="0"/>
          <tpl hier="218" item="1"/>
          <tpl fld="3" item="0"/>
        </tpls>
      </n>
      <n v="190.36351351351354" in="1">
        <tpls c="5">
          <tpl fld="0" item="0"/>
          <tpl fld="6" item="0"/>
          <tpl fld="1" item="1"/>
          <tpl hier="218" item="1"/>
          <tpl fld="4" item="0"/>
        </tpls>
      </n>
      <n v="213" in="0">
        <tpls c="6">
          <tpl fld="0" item="0"/>
          <tpl fld="6" item="3"/>
          <tpl fld="1" item="0"/>
          <tpl hier="218" item="1"/>
          <tpl fld="3" item="4"/>
          <tpl fld="5" item="0"/>
        </tpls>
      </n>
      <n v="1.4054054054054055" in="1">
        <tpls c="6">
          <tpl fld="0" item="0"/>
          <tpl fld="6" item="0"/>
          <tpl fld="1" item="1"/>
          <tpl hier="218" item="1"/>
          <tpl fld="3" item="7"/>
          <tpl fld="7" item="0"/>
        </tpls>
      </n>
      <n v="187.51621621621626" in="1">
        <tpls c="6">
          <tpl fld="0" item="0"/>
          <tpl fld="6" item="2"/>
          <tpl fld="1" item="1"/>
          <tpl hier="218" item="1"/>
          <tpl fld="3" item="5"/>
          <tpl fld="5" item="1"/>
        </tpls>
      </n>
      <n v="64" in="0">
        <tpls c="6">
          <tpl fld="0" item="0"/>
          <tpl fld="6" item="2"/>
          <tpl fld="1" item="0"/>
          <tpl hier="218" item="1"/>
          <tpl fld="3" item="5"/>
          <tpl fld="5" item="2"/>
        </tpls>
      </n>
      <n v="10" in="0">
        <tpls c="6">
          <tpl fld="0" item="0"/>
          <tpl fld="6" item="3"/>
          <tpl fld="1" item="0"/>
          <tpl hier="218" item="1"/>
          <tpl fld="3" item="5"/>
          <tpl fld="5" item="2"/>
        </tpls>
      </n>
      <n v="15.419594594594598" in="1">
        <tpls c="6">
          <tpl fld="0" item="0"/>
          <tpl fld="6" item="0"/>
          <tpl fld="1" item="1"/>
          <tpl hier="218" item="1"/>
          <tpl fld="3" item="5"/>
          <tpl fld="5" item="3"/>
        </tpls>
      </n>
      <n v="2139" in="0">
        <tpls c="6">
          <tpl fld="0" item="0"/>
          <tpl fld="6" item="2"/>
          <tpl fld="1" item="0"/>
          <tpl hier="218" item="1"/>
          <tpl fld="3" item="7"/>
          <tpl fld="7" item="1"/>
        </tpls>
      </n>
      <n v="186" in="0">
        <tpls c="6">
          <tpl fld="0" item="0"/>
          <tpl fld="6" item="3"/>
          <tpl fld="1" item="0"/>
          <tpl hier="218" item="1"/>
          <tpl fld="3" item="7"/>
          <tpl fld="7" item="1"/>
        </tpls>
      </n>
      <n v="7.9797297297297298" in="1">
        <tpls c="6">
          <tpl fld="0" item="0"/>
          <tpl fld="6" item="0"/>
          <tpl fld="1" item="1"/>
          <tpl hier="218" item="1"/>
          <tpl fld="3" item="7"/>
          <tpl fld="7" item="2"/>
        </tpls>
      </n>
      <m in="1">
        <tpls c="6">
          <tpl fld="0" item="0"/>
          <tpl fld="6" item="3"/>
          <tpl fld="1" item="1"/>
          <tpl hier="218" item="1"/>
          <tpl fld="3" item="7"/>
          <tpl fld="7" item="3"/>
        </tpls>
      </m>
      <n v="1.2" in="1">
        <tpls c="6">
          <tpl fld="0" item="0"/>
          <tpl fld="6" item="0"/>
          <tpl fld="1" item="1"/>
          <tpl hier="218" item="1"/>
          <tpl fld="3" item="7"/>
          <tpl fld="7" item="3"/>
        </tpls>
      </n>
      <n v="250" in="0">
        <tpls c="6">
          <tpl fld="0" item="0"/>
          <tpl fld="6" item="1"/>
          <tpl fld="1" item="0"/>
          <tpl hier="218" item="1"/>
          <tpl fld="3" item="5"/>
          <tpl fld="5" item="4"/>
        </tpls>
      </n>
      <n v="210" in="0">
        <tpls c="6">
          <tpl fld="0" item="0"/>
          <tpl fld="6" item="4"/>
          <tpl fld="1" item="0"/>
          <tpl hier="218" item="1"/>
          <tpl fld="3" item="5"/>
          <tpl fld="5" item="4"/>
        </tpls>
      </n>
      <n v="109" in="0">
        <tpls c="6">
          <tpl fld="0" item="0"/>
          <tpl fld="6" item="1"/>
          <tpl fld="1" item="0"/>
          <tpl hier="218" item="1"/>
          <tpl fld="3" item="5"/>
          <tpl fld="5" item="0"/>
        </tpls>
      </n>
      <n v="16.350000000000001" in="1">
        <tpls c="6">
          <tpl fld="0" item="0"/>
          <tpl fld="6" item="4"/>
          <tpl fld="1" item="1"/>
          <tpl hier="218" item="1"/>
          <tpl fld="3" item="5"/>
          <tpl fld="5" item="5"/>
        </tpls>
      </n>
      <n v="12.945945945945946" in="1">
        <tpls c="6">
          <tpl fld="0" item="0"/>
          <tpl fld="6" item="1"/>
          <tpl fld="1" item="1"/>
          <tpl hier="218" item="1"/>
          <tpl fld="3" item="5"/>
          <tpl fld="5" item="5"/>
        </tpls>
      </n>
      <n v="136" in="0">
        <tpls c="6">
          <tpl fld="0" item="0"/>
          <tpl fld="6" item="1"/>
          <tpl fld="1" item="0"/>
          <tpl hier="218" item="1"/>
          <tpl fld="3" item="5"/>
          <tpl fld="5" item="6"/>
        </tpls>
      </n>
      <n v="21.174662162162161" in="1">
        <tpls c="6">
          <tpl fld="0" item="0"/>
          <tpl fld="6" item="4"/>
          <tpl fld="1" item="1"/>
          <tpl hier="218" item="1"/>
          <tpl fld="3" item="1"/>
          <tpl fld="5" item="1"/>
        </tpls>
      </n>
      <n v="25.309459459459461" in="1">
        <tpls c="6">
          <tpl fld="0" item="0"/>
          <tpl fld="6" item="0"/>
          <tpl fld="1" item="1"/>
          <tpl hier="218" item="1"/>
          <tpl fld="3" item="1"/>
          <tpl fld="5" item="1"/>
        </tpls>
      </n>
      <n v="329" in="0">
        <tpls c="6">
          <tpl fld="0" item="0"/>
          <tpl fld="6" item="2"/>
          <tpl fld="1" item="0"/>
          <tpl hier="218" item="1"/>
          <tpl fld="3" item="1"/>
          <tpl fld="5" item="7"/>
        </tpls>
      </n>
      <n v="53" in="0">
        <tpls c="6">
          <tpl fld="0" item="0"/>
          <tpl fld="6" item="4"/>
          <tpl fld="1" item="0"/>
          <tpl hier="218" item="1"/>
          <tpl fld="3" item="1"/>
          <tpl fld="5" item="7"/>
        </tpls>
      </n>
      <m in="1">
        <tpls c="6">
          <tpl fld="0" item="0"/>
          <tpl fld="6" item="2"/>
          <tpl fld="1" item="1"/>
          <tpl hier="218" item="1"/>
          <tpl fld="3" item="1"/>
          <tpl fld="5" item="2"/>
        </tpls>
      </m>
      <n v="30.141891891891891" in="1">
        <tpls c="6">
          <tpl fld="0" item="0"/>
          <tpl fld="6" item="4"/>
          <tpl fld="1" item="1"/>
          <tpl hier="218" item="1"/>
          <tpl fld="3" item="1"/>
          <tpl fld="5" item="3"/>
        </tpls>
      </n>
      <n v="354" in="0">
        <tpls c="6">
          <tpl fld="0" item="0"/>
          <tpl fld="6" item="3"/>
          <tpl fld="1" item="0"/>
          <tpl hier="218" item="1"/>
          <tpl fld="3" item="1"/>
          <tpl fld="5" item="3"/>
        </tpls>
      </n>
      <n v="624" in="0">
        <tpls c="6">
          <tpl fld="0" item="0"/>
          <tpl fld="6" item="2"/>
          <tpl fld="1" item="0"/>
          <tpl hier="218" item="1"/>
          <tpl fld="3" item="1"/>
          <tpl fld="5" item="8"/>
        </tpls>
      </n>
      <n v="1" in="1">
        <tpls c="6">
          <tpl fld="0" item="0"/>
          <tpl fld="6" item="1"/>
          <tpl fld="1" item="1"/>
          <tpl hier="218" item="1"/>
          <tpl fld="3" item="1"/>
          <tpl fld="5" item="8"/>
        </tpls>
      </n>
      <n v="2" in="0">
        <tpls c="6">
          <tpl fld="0" item="0"/>
          <tpl fld="6" item="0"/>
          <tpl fld="1" item="0"/>
          <tpl hier="218" item="1"/>
          <tpl fld="3" item="3"/>
          <tpl fld="5" item="4"/>
        </tpls>
      </n>
      <m in="1">
        <tpls c="6">
          <tpl fld="0" item="0"/>
          <tpl fld="6" item="0"/>
          <tpl fld="1" item="1"/>
          <tpl hier="218" item="1"/>
          <tpl fld="3" item="3"/>
          <tpl fld="5" item="4"/>
        </tpls>
      </m>
      <n v="2.8648648648648649" in="1">
        <tpls c="6">
          <tpl fld="0" item="0"/>
          <tpl fld="6" item="4"/>
          <tpl fld="1" item="1"/>
          <tpl hier="218" item="1"/>
          <tpl fld="3" item="3"/>
          <tpl fld="5" item="0"/>
        </tpls>
      </n>
      <n v="2.75" in="1">
        <tpls c="6">
          <tpl fld="0" item="0"/>
          <tpl fld="6" item="0"/>
          <tpl fld="1" item="1"/>
          <tpl hier="218" item="1"/>
          <tpl fld="3" item="3"/>
          <tpl fld="5" item="0"/>
        </tpls>
      </n>
      <n v="4.95" in="1">
        <tpls c="6">
          <tpl fld="0" item="0"/>
          <tpl fld="6" item="4"/>
          <tpl fld="1" item="1"/>
          <tpl hier="218" item="1"/>
          <tpl fld="3" item="3"/>
          <tpl fld="5" item="5"/>
        </tpls>
      </n>
      <n v="9.5804729729729718" in="1">
        <tpls c="6">
          <tpl fld="0" item="0"/>
          <tpl fld="6" item="2"/>
          <tpl fld="1" item="1"/>
          <tpl hier="218" item="1"/>
          <tpl fld="3" item="3"/>
          <tpl fld="5" item="5"/>
        </tpls>
      </n>
      <n v="885" in="0">
        <tpls c="6">
          <tpl fld="0" item="0"/>
          <tpl fld="6" item="4"/>
          <tpl fld="1" item="0"/>
          <tpl hier="218" item="1"/>
          <tpl fld="3" item="3"/>
          <tpl fld="5" item="5"/>
        </tpls>
      </n>
      <n v="9.2878378378378379" in="1">
        <tpls c="6">
          <tpl fld="0" item="0"/>
          <tpl fld="6" item="2"/>
          <tpl fld="1" item="1"/>
          <tpl hier="218" item="1"/>
          <tpl fld="3" item="3"/>
          <tpl fld="5" item="6"/>
        </tpls>
      </n>
      <n v="202" in="0">
        <tpls c="6">
          <tpl fld="0" item="0"/>
          <tpl fld="6" item="4"/>
          <tpl fld="1" item="0"/>
          <tpl hier="218" item="1"/>
          <tpl fld="3" item="3"/>
          <tpl fld="5" item="6"/>
        </tpls>
      </n>
      <n v="59" in="0">
        <tpls c="6">
          <tpl fld="0" item="0"/>
          <tpl fld="6" item="1"/>
          <tpl fld="1" item="0"/>
          <tpl hier="218" item="1"/>
          <tpl fld="3" item="4"/>
          <tpl fld="5" item="1"/>
        </tpls>
      </n>
      <n v="15" in="0">
        <tpls c="6">
          <tpl fld="0" item="0"/>
          <tpl fld="6" item="3"/>
          <tpl fld="1" item="0"/>
          <tpl hier="218" item="1"/>
          <tpl fld="3" item="4"/>
          <tpl fld="5" item="1"/>
        </tpls>
      </n>
      <n v="7" in="0">
        <tpls c="6">
          <tpl fld="0" item="0"/>
          <tpl fld="6" item="1"/>
          <tpl fld="1" item="0"/>
          <tpl hier="218" item="1"/>
          <tpl fld="3" item="4"/>
          <tpl fld="5" item="7"/>
        </tpls>
      </n>
      <n v="2" in="0">
        <tpls c="6">
          <tpl fld="0" item="0"/>
          <tpl fld="6" item="3"/>
          <tpl fld="1" item="0"/>
          <tpl hier="218" item="1"/>
          <tpl fld="3" item="4"/>
          <tpl fld="5" item="7"/>
        </tpls>
      </n>
      <n v="6" in="0">
        <tpls c="6">
          <tpl fld="0" item="0"/>
          <tpl fld="6" item="2"/>
          <tpl fld="1" item="0"/>
          <tpl hier="218" item="1"/>
          <tpl fld="3" item="4"/>
          <tpl fld="5" item="2"/>
        </tpls>
      </n>
      <m in="1">
        <tpls c="6">
          <tpl fld="0" item="0"/>
          <tpl fld="6" item="3"/>
          <tpl fld="1" item="1"/>
          <tpl hier="218" item="1"/>
          <tpl fld="3" item="4"/>
          <tpl fld="5" item="6"/>
        </tpls>
      </m>
      <n v="11" in="0">
        <tpls c="6">
          <tpl fld="0" item="0"/>
          <tpl fld="6" item="0"/>
          <tpl fld="1" item="0"/>
          <tpl hier="218" item="1"/>
          <tpl fld="3" item="4"/>
          <tpl fld="5" item="6"/>
        </tpls>
      </n>
      <n v="4" in="1">
        <tpls c="6">
          <tpl fld="0" item="0"/>
          <tpl fld="6" item="4"/>
          <tpl fld="1" item="1"/>
          <tpl hier="218" item="1"/>
          <tpl fld="3" item="4"/>
          <tpl fld="5" item="8"/>
        </tpls>
      </n>
      <n v="91" in="0">
        <tpls c="6">
          <tpl fld="0" item="0"/>
          <tpl fld="6" item="1"/>
          <tpl fld="1" item="0"/>
          <tpl hier="218" item="1"/>
          <tpl fld="3" item="4"/>
          <tpl fld="5" item="8"/>
        </tpls>
      </n>
      <n v="400" in="0">
        <tpls c="5">
          <tpl fld="0" item="0"/>
          <tpl fld="6" item="2"/>
          <tpl fld="1" item="0"/>
          <tpl hier="218" item="1"/>
          <tpl fld="3" item="6"/>
        </tpls>
      </n>
      <n v="4" in="1">
        <tpls c="6">
          <tpl fld="0" item="0"/>
          <tpl fld="6" item="3"/>
          <tpl fld="1" item="1"/>
          <tpl hier="218" item="1"/>
          <tpl fld="3" item="5"/>
          <tpl fld="5" item="3"/>
        </tpls>
      </n>
      <n v="13" in="0">
        <tpls c="5">
          <tpl fld="0" item="0"/>
          <tpl fld="6" item="3"/>
          <tpl fld="1" item="0"/>
          <tpl hier="218" item="1"/>
          <tpl fld="3" item="0"/>
        </tpls>
      </n>
      <n v="87" in="0">
        <tpls c="6">
          <tpl fld="0" item="0"/>
          <tpl fld="6" item="0"/>
          <tpl fld="1" item="0"/>
          <tpl hier="218" item="1"/>
          <tpl fld="3" item="4"/>
          <tpl fld="5" item="5"/>
        </tpls>
      </n>
      <n v="156" in="0">
        <tpls c="6">
          <tpl fld="0" item="0"/>
          <tpl fld="6" item="3"/>
          <tpl fld="1" item="0"/>
          <tpl hier="218" item="1"/>
          <tpl fld="3" item="4"/>
          <tpl fld="5" item="5"/>
        </tpls>
      </n>
      <n v="7.2957432432432432" in="1">
        <tpls c="6">
          <tpl fld="0" item="0"/>
          <tpl fld="6" item="4"/>
          <tpl fld="1" item="1"/>
          <tpl hier="218" item="1"/>
          <tpl fld="3" item="7"/>
          <tpl fld="7" item="4"/>
        </tpls>
      </n>
      <n v="5.8" in="1">
        <tpls c="6">
          <tpl fld="0" item="0"/>
          <tpl fld="6" item="0"/>
          <tpl fld="1" item="1"/>
          <tpl hier="218" item="1"/>
          <tpl fld="3" item="7"/>
          <tpl fld="7" item="4"/>
        </tpls>
      </n>
      <n v="103" in="0">
        <tpls c="6">
          <tpl fld="0" item="0"/>
          <tpl fld="6" item="1"/>
          <tpl fld="1" item="0"/>
          <tpl hier="218" item="1"/>
          <tpl fld="3" item="5"/>
          <tpl fld="5" item="7"/>
        </tpls>
      </n>
      <n v="60" in="0">
        <tpls c="6">
          <tpl fld="0" item="0"/>
          <tpl fld="6" item="0"/>
          <tpl fld="1" item="0"/>
          <tpl hier="218" item="1"/>
          <tpl fld="3" item="5"/>
          <tpl fld="5" item="7"/>
        </tpls>
      </n>
      <n v="38" in="0">
        <tpls c="6">
          <tpl fld="0" item="0"/>
          <tpl fld="6" item="3"/>
          <tpl fld="1" item="0"/>
          <tpl hier="218" item="1"/>
          <tpl fld="3" item="5"/>
          <tpl fld="5" item="7"/>
        </tpls>
      </n>
      <n v="1347" in="0">
        <tpls c="6">
          <tpl fld="0" item="0"/>
          <tpl fld="6" item="2"/>
          <tpl fld="1" item="0"/>
          <tpl hier="218" item="1"/>
          <tpl fld="3" item="5"/>
          <tpl fld="5" item="8"/>
        </tpls>
      </n>
      <n v="5.4131756756756753" in="1">
        <tpls c="6">
          <tpl fld="0" item="0"/>
          <tpl fld="6" item="0"/>
          <tpl fld="1" item="1"/>
          <tpl hier="218" item="1"/>
          <tpl fld="3" item="5"/>
          <tpl fld="5" item="8"/>
        </tpls>
      </n>
      <n v="6.4" in="1">
        <tpls c="6">
          <tpl fld="0" item="0"/>
          <tpl fld="6" item="4"/>
          <tpl fld="1" item="1"/>
          <tpl hier="218" item="1"/>
          <tpl fld="3" item="1"/>
          <tpl fld="5" item="4"/>
        </tpls>
      </n>
      <n v="87" in="0">
        <tpls c="6">
          <tpl fld="0" item="0"/>
          <tpl fld="6" item="0"/>
          <tpl fld="1" item="0"/>
          <tpl hier="218" item="1"/>
          <tpl fld="3" item="1"/>
          <tpl fld="5" item="4"/>
        </tpls>
      </n>
      <n v="11" in="0">
        <tpls c="6">
          <tpl fld="0" item="0"/>
          <tpl fld="6" item="3"/>
          <tpl fld="1" item="0"/>
          <tpl hier="218" item="1"/>
          <tpl fld="3" item="1"/>
          <tpl fld="5" item="4"/>
        </tpls>
      </n>
      <n v="194" in="0">
        <tpls c="6">
          <tpl fld="0" item="0"/>
          <tpl fld="6" item="2"/>
          <tpl fld="1" item="0"/>
          <tpl hier="218" item="1"/>
          <tpl fld="3" item="3"/>
          <tpl fld="5" item="1"/>
        </tpls>
      </n>
      <n v="0.85" in="1">
        <tpls c="6">
          <tpl fld="0" item="0"/>
          <tpl fld="6" item="1"/>
          <tpl fld="1" item="1"/>
          <tpl hier="218" item="1"/>
          <tpl fld="3" item="3"/>
          <tpl fld="5" item="1"/>
        </tpls>
      </n>
      <n v="6.1" in="1">
        <tpls c="6">
          <tpl fld="0" item="0"/>
          <tpl fld="6" item="3"/>
          <tpl fld="1" item="1"/>
          <tpl hier="218" item="1"/>
          <tpl fld="3" item="3"/>
          <tpl fld="5" item="8"/>
        </tpls>
      </n>
      <n v="13.655067567567567" in="1">
        <tpls c="6">
          <tpl fld="0" item="0"/>
          <tpl fld="6" item="0"/>
          <tpl fld="1" item="1"/>
          <tpl hier="218" item="1"/>
          <tpl fld="3" item="3"/>
          <tpl fld="5" item="8"/>
        </tpls>
      </n>
      <n v="136" in="0">
        <tpls c="6">
          <tpl fld="0" item="0"/>
          <tpl fld="6" item="1"/>
          <tpl fld="1" item="0"/>
          <tpl hier="218" item="1"/>
          <tpl fld="3" item="1"/>
          <tpl fld="5" item="5"/>
        </tpls>
      </n>
      <n v="31.773986486486489" in="1">
        <tpls c="6">
          <tpl fld="0" item="0"/>
          <tpl fld="6" item="2"/>
          <tpl fld="1" item="1"/>
          <tpl hier="218" item="1"/>
          <tpl fld="3" item="1"/>
          <tpl fld="5" item="5"/>
        </tpls>
      </n>
      <n v="1084" in="0">
        <tpls c="6">
          <tpl fld="0" item="0"/>
          <tpl fld="6" item="4"/>
          <tpl fld="1" item="0"/>
          <tpl hier="218" item="1"/>
          <tpl fld="3" item="1"/>
          <tpl fld="5" item="5"/>
        </tpls>
      </n>
      <n v="211" in="0">
        <tpls c="6">
          <tpl fld="0" item="0"/>
          <tpl fld="6" item="0"/>
          <tpl fld="1" item="0"/>
          <tpl hier="218" item="1"/>
          <tpl fld="3" item="1"/>
          <tpl fld="5" item="0"/>
        </tpls>
      </n>
      <n v="122" in="0">
        <tpls c="6">
          <tpl fld="0" item="0"/>
          <tpl fld="6" item="3"/>
          <tpl fld="1" item="0"/>
          <tpl hier="218" item="1"/>
          <tpl fld="3" item="1"/>
          <tpl fld="5" item="0"/>
        </tpls>
      </n>
      <n v="17.653716216216218" in="1">
        <tpls c="6">
          <tpl fld="0" item="0"/>
          <tpl fld="6" item="4"/>
          <tpl fld="1" item="1"/>
          <tpl hier="218" item="1"/>
          <tpl fld="3" item="3"/>
          <tpl fld="5" item="3"/>
        </tpls>
      </n>
      <n v="12.25" in="1">
        <tpls c="6">
          <tpl fld="0" item="0"/>
          <tpl fld="6" item="2"/>
          <tpl fld="1" item="1"/>
          <tpl hier="218" item="1"/>
          <tpl fld="3" item="4"/>
          <tpl fld="5" item="3"/>
        </tpls>
      </n>
      <m in="1">
        <tpls c="6">
          <tpl fld="0" item="0"/>
          <tpl fld="6" item="2"/>
          <tpl fld="1" item="1"/>
          <tpl hier="218" item="1"/>
          <tpl fld="3" item="3"/>
          <tpl fld="5" item="2"/>
        </tpls>
      </m>
      <n v="41.064864864864866" in="1">
        <tpls c="6">
          <tpl fld="0" item="0"/>
          <tpl fld="6" item="4"/>
          <tpl fld="1" item="1"/>
          <tpl hier="218" item="1"/>
          <tpl fld="3" item="5"/>
          <tpl fld="5" item="1"/>
        </tpls>
      </n>
      <m in="1">
        <tpls c="6">
          <tpl fld="0" item="0"/>
          <tpl fld="6" item="4"/>
          <tpl fld="1" item="1"/>
          <tpl hier="218" item="1"/>
          <tpl fld="3" item="4"/>
          <tpl fld="5" item="4"/>
        </tpls>
      </m>
      <n v="3" in="1">
        <tpls c="6">
          <tpl fld="8" item="0"/>
          <tpl fld="0" item="0"/>
          <tpl fld="1" item="1"/>
          <tpl hier="218" item="1"/>
          <tpl fld="3" item="3"/>
          <tpl fld="5" item="1"/>
        </tpls>
      </n>
      <n v="5.75" in="1">
        <tpls c="6">
          <tpl fld="0" item="0"/>
          <tpl fld="2" item="1"/>
          <tpl fld="1" item="1"/>
          <tpl hier="218" item="1"/>
          <tpl fld="3" item="1"/>
          <tpl fld="5" item="5"/>
        </tpls>
      </n>
      <n v="9" in="0">
        <tpls c="6">
          <tpl fld="0" item="0"/>
          <tpl fld="2" item="1"/>
          <tpl fld="1" item="0"/>
          <tpl hier="218" item="1"/>
          <tpl fld="3" item="1"/>
          <tpl fld="5" item="7"/>
        </tpls>
      </n>
      <n v="72" in="0">
        <tpls c="6">
          <tpl fld="0" item="0"/>
          <tpl fld="2" item="1"/>
          <tpl fld="1" item="0"/>
          <tpl hier="218" item="1"/>
          <tpl fld="3" item="1"/>
          <tpl fld="5" item="8"/>
        </tpls>
      </n>
      <m in="1">
        <tpls c="6">
          <tpl fld="0" item="0"/>
          <tpl fld="2" item="4"/>
          <tpl fld="1" item="1"/>
          <tpl hier="218" item="1"/>
          <tpl fld="3" item="4"/>
          <tpl fld="5" item="3"/>
        </tpls>
      </m>
      <n v="3.2986486486486486" in="1">
        <tpls c="6">
          <tpl fld="0" item="0"/>
          <tpl fld="2" item="3"/>
          <tpl fld="1" item="1"/>
          <tpl hier="218" item="1"/>
          <tpl fld="3" item="5"/>
          <tpl fld="5" item="7"/>
        </tpls>
      </n>
      <m in="1">
        <tpls c="6">
          <tpl fld="0" item="0"/>
          <tpl fld="2" item="0"/>
          <tpl fld="1" item="1"/>
          <tpl hier="218" item="1"/>
          <tpl fld="3" item="3"/>
          <tpl fld="5" item="4"/>
        </tpls>
      </m>
      <n v="1" in="0">
        <tpls c="6">
          <tpl fld="0" item="0"/>
          <tpl fld="2" item="3"/>
          <tpl fld="1" item="0"/>
          <tpl hier="218" item="1"/>
          <tpl fld="3" item="3"/>
          <tpl fld="5" item="2"/>
        </tpls>
      </n>
      <n v="1033" in="0">
        <tpls c="6">
          <tpl fld="0" item="0"/>
          <tpl fld="2" item="2"/>
          <tpl fld="1" item="0"/>
          <tpl hier="218" item="1"/>
          <tpl fld="3" item="1"/>
          <tpl fld="5" item="3"/>
        </tpls>
      </n>
      <n v="36.100675675675674" in="1">
        <tpls c="6">
          <tpl fld="0" item="0"/>
          <tpl fld="2" item="5"/>
          <tpl fld="1" item="1"/>
          <tpl hier="218" item="1"/>
          <tpl fld="3" item="5"/>
          <tpl fld="5" item="1"/>
        </tpls>
      </n>
      <n v="155.70445945945949" in="1">
        <tpls c="5">
          <tpl fld="0" item="0"/>
          <tpl fld="6" item="1"/>
          <tpl fld="1" item="1"/>
          <tpl hier="218" item="1"/>
          <tpl fld="4" item="0"/>
        </tpls>
      </n>
      <n v="24" in="0">
        <tpls c="6">
          <tpl fld="0" item="0"/>
          <tpl fld="6" item="0"/>
          <tpl fld="1" item="0"/>
          <tpl hier="218" item="1"/>
          <tpl fld="3" item="5"/>
          <tpl fld="5" item="2"/>
        </tpls>
      </n>
      <n v="334" in="0">
        <tpls c="6">
          <tpl fld="0" item="0"/>
          <tpl fld="6" item="1"/>
          <tpl fld="1" item="0"/>
          <tpl hier="218" item="1"/>
          <tpl fld="3" item="7"/>
          <tpl fld="7" item="1"/>
        </tpls>
      </n>
      <n v="23" in="0">
        <tpls c="6">
          <tpl fld="0" item="0"/>
          <tpl fld="6" item="3"/>
          <tpl fld="1" item="0"/>
          <tpl hier="218" item="1"/>
          <tpl fld="3" item="7"/>
          <tpl fld="7" item="3"/>
        </tpls>
      </n>
      <n v="3.4459459459459461" in="1">
        <tpls c="6">
          <tpl fld="0" item="0"/>
          <tpl fld="6" item="0"/>
          <tpl fld="1" item="1"/>
          <tpl hier="218" item="1"/>
          <tpl fld="3" item="5"/>
          <tpl fld="5" item="0"/>
        </tpls>
      </n>
      <m in="1">
        <tpls c="6">
          <tpl fld="0" item="0"/>
          <tpl fld="6" item="0"/>
          <tpl fld="1" item="1"/>
          <tpl hier="218" item="1"/>
          <tpl fld="3" item="5"/>
          <tpl fld="5" item="6"/>
        </tpls>
      </m>
      <n v="15.585135135135134" in="1">
        <tpls c="6">
          <tpl fld="0" item="0"/>
          <tpl fld="6" item="2"/>
          <tpl fld="1" item="1"/>
          <tpl hier="218" item="1"/>
          <tpl fld="3" item="1"/>
          <tpl fld="5" item="7"/>
        </tpls>
      </n>
      <n v="163" in="0">
        <tpls c="6">
          <tpl fld="0" item="0"/>
          <tpl fld="6" item="1"/>
          <tpl fld="1" item="0"/>
          <tpl hier="218" item="1"/>
          <tpl fld="3" item="1"/>
          <tpl fld="5" item="3"/>
        </tpls>
      </n>
      <n v="214" in="0">
        <tpls c="6">
          <tpl fld="0" item="0"/>
          <tpl fld="6" item="3"/>
          <tpl fld="1" item="0"/>
          <tpl hier="218" item="1"/>
          <tpl fld="3" item="1"/>
          <tpl fld="5" item="8"/>
        </tpls>
      </n>
      <m in="1">
        <tpls c="6">
          <tpl fld="0" item="0"/>
          <tpl fld="6" item="1"/>
          <tpl fld="1" item="1"/>
          <tpl hier="218" item="1"/>
          <tpl fld="3" item="3"/>
          <tpl fld="5" item="4"/>
        </tpls>
      </m>
      <n v="772" in="0">
        <tpls c="6">
          <tpl fld="0" item="0"/>
          <tpl fld="6" item="0"/>
          <tpl fld="1" item="0"/>
          <tpl hier="218" item="1"/>
          <tpl fld="3" item="3"/>
          <tpl fld="5" item="5"/>
        </tpls>
      </n>
      <n v="12.75" in="1">
        <tpls c="6">
          <tpl fld="0" item="0"/>
          <tpl fld="6" item="0"/>
          <tpl fld="1" item="1"/>
          <tpl hier="218" item="1"/>
          <tpl fld="3" item="3"/>
          <tpl fld="5" item="6"/>
        </tpls>
      </n>
      <n v="47" in="0">
        <tpls c="6">
          <tpl fld="0" item="0"/>
          <tpl fld="6" item="4"/>
          <tpl fld="1" item="0"/>
          <tpl hier="218" item="1"/>
          <tpl fld="3" item="4"/>
          <tpl fld="5" item="1"/>
        </tpls>
      </n>
      <n v="16" in="0">
        <tpls c="6">
          <tpl fld="0" item="0"/>
          <tpl fld="6" item="1"/>
          <tpl fld="1" item="0"/>
          <tpl hier="218" item="1"/>
          <tpl fld="3" item="4"/>
          <tpl fld="5" item="6"/>
        </tpls>
      </n>
      <n v="3.9000000000000004" in="1">
        <tpls c="5">
          <tpl fld="0" item="0"/>
          <tpl fld="6" item="3"/>
          <tpl fld="1" item="1"/>
          <tpl hier="218" item="1"/>
          <tpl fld="3" item="6"/>
        </tpls>
      </n>
      <n v="73" in="0">
        <tpls c="5">
          <tpl fld="0" item="0"/>
          <tpl fld="6" item="3"/>
          <tpl fld="1" item="0"/>
          <tpl hier="218" item="1"/>
          <tpl fld="3" item="2"/>
        </tpls>
      </n>
      <n v="20" in="0">
        <tpls c="6">
          <tpl fld="0" item="0"/>
          <tpl fld="6" item="1"/>
          <tpl fld="1" item="0"/>
          <tpl hier="218" item="1"/>
          <tpl fld="3" item="7"/>
          <tpl fld="7" item="4"/>
        </tpls>
      </n>
      <n v="17.791756756756758" in="1">
        <tpls c="6">
          <tpl fld="0" item="0"/>
          <tpl fld="6" item="2"/>
          <tpl fld="1" item="1"/>
          <tpl hier="218" item="1"/>
          <tpl fld="3" item="5"/>
          <tpl fld="5" item="7"/>
        </tpls>
      </n>
      <n v="2.9054054054054053" in="1">
        <tpls c="6">
          <tpl fld="0" item="0"/>
          <tpl fld="6" item="1"/>
          <tpl fld="1" item="1"/>
          <tpl hier="218" item="1"/>
          <tpl fld="3" item="5"/>
          <tpl fld="5" item="8"/>
        </tpls>
      </n>
      <n v="43" in="0">
        <tpls c="6">
          <tpl fld="0" item="0"/>
          <tpl fld="6" item="4"/>
          <tpl fld="1" item="0"/>
          <tpl hier="218" item="1"/>
          <tpl fld="3" item="1"/>
          <tpl fld="5" item="4"/>
        </tpls>
      </n>
      <n v="1" in="1">
        <tpls c="6">
          <tpl fld="0" item="0"/>
          <tpl fld="6" item="1"/>
          <tpl fld="1" item="1"/>
          <tpl hier="218" item="1"/>
          <tpl fld="3" item="3"/>
          <tpl fld="5" item="8"/>
        </tpls>
      </n>
      <n v="275" in="0">
        <tpls c="6">
          <tpl fld="0" item="0"/>
          <tpl fld="6" item="2"/>
          <tpl fld="1" item="0"/>
          <tpl hier="218" item="1"/>
          <tpl fld="3" item="1"/>
          <tpl fld="5" item="0"/>
        </tpls>
      </n>
      <n v="21" in="0">
        <tpls c="6">
          <tpl fld="0" item="0"/>
          <tpl fld="6" item="1"/>
          <tpl fld="1" item="0"/>
          <tpl hier="218" item="1"/>
          <tpl fld="3" item="1"/>
          <tpl fld="5" item="6"/>
        </tpls>
      </n>
      <n v="20.39168918918919" in="1">
        <tpls c="6">
          <tpl fld="0" item="0"/>
          <tpl fld="6" item="2"/>
          <tpl fld="1" item="1"/>
          <tpl hier="218" item="1"/>
          <tpl fld="3" item="3"/>
          <tpl fld="5" item="3"/>
        </tpls>
      </n>
      <n v="196" in="0">
        <tpls c="6">
          <tpl fld="0" item="0"/>
          <tpl fld="6" item="3"/>
          <tpl fld="1" item="0"/>
          <tpl hier="218" item="1"/>
          <tpl fld="3" item="4"/>
          <tpl fld="5" item="3"/>
        </tpls>
      </n>
      <n v="1.6" in="1">
        <tpls c="6">
          <tpl fld="0" item="0"/>
          <tpl fld="6" item="0"/>
          <tpl fld="1" item="1"/>
          <tpl hier="218" item="1"/>
          <tpl fld="3" item="3"/>
          <tpl fld="5" item="2"/>
        </tpls>
      </n>
      <n v="185" in="0">
        <tpls c="5">
          <tpl fld="0" item="0"/>
          <tpl fld="6" item="4"/>
          <tpl fld="1" item="0"/>
          <tpl hier="218" item="1"/>
          <tpl fld="3" item="2"/>
        </tpls>
      </n>
      <m in="0">
        <tpls c="6">
          <tpl fld="0" item="0"/>
          <tpl fld="6" item="1"/>
          <tpl fld="1" item="0"/>
          <tpl hier="218" item="1"/>
          <tpl fld="3" item="4"/>
          <tpl fld="5" item="4"/>
        </tpls>
      </m>
      <m in="0">
        <tpls c="6">
          <tpl fld="0" item="0"/>
          <tpl fld="6" item="4"/>
          <tpl fld="1" item="0"/>
          <tpl hier="218" item="1"/>
          <tpl fld="3" item="4"/>
          <tpl fld="5" item="4"/>
        </tpls>
      </m>
      <n v="1.811858814282322E-2" in="2">
        <tpls c="5">
          <tpl fld="8" item="3"/>
          <tpl fld="0" item="0"/>
          <tpl fld="1" item="2"/>
          <tpl hier="218" item="1"/>
          <tpl fld="3" item="1"/>
        </tpls>
      </n>
      <n v="437" in="0">
        <tpls c="6">
          <tpl fld="8" item="4"/>
          <tpl fld="0" item="0"/>
          <tpl fld="1" item="0"/>
          <tpl hier="218" item="1"/>
          <tpl fld="3" item="5"/>
          <tpl fld="5" item="5"/>
        </tpls>
      </n>
      <n v="1133" in="0">
        <tpls c="6">
          <tpl fld="8" item="2"/>
          <tpl fld="0" item="0"/>
          <tpl fld="1" item="0"/>
          <tpl hier="218" item="1"/>
          <tpl fld="3" item="5"/>
          <tpl fld="5" item="1"/>
        </tpls>
      </n>
      <n v="2" in="1">
        <tpls c="6">
          <tpl fld="8" item="4"/>
          <tpl fld="0" item="0"/>
          <tpl fld="1" item="1"/>
          <tpl hier="218" item="1"/>
          <tpl fld="3" item="4"/>
          <tpl fld="5" item="5"/>
        </tpls>
      </n>
      <n v="1" in="0">
        <tpls c="6">
          <tpl fld="8" item="3"/>
          <tpl fld="0" item="0"/>
          <tpl fld="1" item="0"/>
          <tpl hier="218" item="1"/>
          <tpl fld="3" item="3"/>
          <tpl fld="5" item="2"/>
        </tpls>
      </n>
      <n v="1441" in="0">
        <tpls c="6">
          <tpl fld="8" item="2"/>
          <tpl fld="0" item="0"/>
          <tpl fld="1" item="0"/>
          <tpl hier="218" item="1"/>
          <tpl fld="3" item="1"/>
          <tpl fld="5" item="3"/>
        </tpls>
      </n>
      <n v="3" in="1">
        <tpls c="6">
          <tpl fld="8" item="4"/>
          <tpl fld="0" item="0"/>
          <tpl fld="1" item="1"/>
          <tpl hier="218" item="1"/>
          <tpl fld="3" item="4"/>
          <tpl fld="5" item="8"/>
        </tpls>
      </n>
      <n v="1.4540540540540541" in="1">
        <tpls c="6">
          <tpl fld="0" item="0"/>
          <tpl fld="2" item="2"/>
          <tpl fld="1" item="1"/>
          <tpl hier="218" item="1"/>
          <tpl fld="3" item="5"/>
          <tpl fld="5" item="2"/>
        </tpls>
      </n>
      <n v="1.1499999999999999" in="1">
        <tpls c="6">
          <tpl fld="0" item="0"/>
          <tpl fld="2" item="1"/>
          <tpl fld="1" item="1"/>
          <tpl hier="218" item="1"/>
          <tpl fld="3" item="1"/>
          <tpl fld="5" item="6"/>
        </tpls>
      </n>
      <n v="-1" in="0">
        <tpls c="6">
          <tpl fld="0" item="0"/>
          <tpl fld="2" item="4"/>
          <tpl fld="1" item="0"/>
          <tpl hier="218" item="1"/>
          <tpl fld="3" item="3"/>
          <tpl fld="5" item="7"/>
        </tpls>
      </n>
      <n v="645" in="0">
        <tpls c="6">
          <tpl fld="0" item="0"/>
          <tpl fld="2" item="1"/>
          <tpl fld="1" item="0"/>
          <tpl hier="218" item="1"/>
          <tpl fld="3" item="7"/>
          <tpl fld="7" item="1"/>
        </tpls>
      </n>
      <n v="3.8000000000000007" in="1">
        <tpls c="6">
          <tpl fld="0" item="0"/>
          <tpl fld="2" item="2"/>
          <tpl fld="1" item="1"/>
          <tpl hier="218" item="1"/>
          <tpl fld="3" item="7"/>
          <tpl fld="7" item="2"/>
        </tpls>
      </n>
      <n v="826" in="0">
        <tpls c="6">
          <tpl fld="0" item="0"/>
          <tpl fld="2" item="3"/>
          <tpl fld="1" item="0"/>
          <tpl hier="218" item="1"/>
          <tpl fld="3" item="5"/>
          <tpl fld="5" item="5"/>
        </tpls>
      </n>
      <n v="8" in="0">
        <tpls c="6">
          <tpl fld="0" item="0"/>
          <tpl fld="2" item="0"/>
          <tpl fld="1" item="0"/>
          <tpl hier="218" item="1"/>
          <tpl fld="3" item="1"/>
          <tpl fld="5" item="2"/>
        </tpls>
      </n>
      <n v="6.8648648648648649" in="1">
        <tpls c="6">
          <tpl fld="0" item="0"/>
          <tpl fld="2" item="2"/>
          <tpl fld="1" item="1"/>
          <tpl hier="218" item="1"/>
          <tpl fld="3" item="3"/>
          <tpl fld="5" item="0"/>
        </tpls>
      </n>
      <n v="2122" in="0">
        <tpls c="6">
          <tpl fld="0" item="0"/>
          <tpl fld="2" item="2"/>
          <tpl fld="1" item="0"/>
          <tpl hier="218" item="1"/>
          <tpl fld="3" item="5"/>
          <tpl fld="5" item="1"/>
        </tpls>
      </n>
      <n v="1" in="0">
        <tpls c="6">
          <tpl fld="0" item="0"/>
          <tpl fld="2" item="1"/>
          <tpl fld="1" item="0"/>
          <tpl hier="218" item="1"/>
          <tpl fld="3" item="3"/>
          <tpl fld="5" item="1"/>
        </tpls>
      </n>
      <n v="13" in="0">
        <tpls c="6">
          <tpl fld="0" item="0"/>
          <tpl fld="2" item="3"/>
          <tpl fld="1" item="0"/>
          <tpl hier="218" item="1"/>
          <tpl fld="3" item="4"/>
          <tpl fld="5" item="3"/>
        </tpls>
      </n>
      <n v="23.151351351351352" in="1">
        <tpls c="6">
          <tpl fld="0" item="0"/>
          <tpl fld="2" item="2"/>
          <tpl fld="1" item="1"/>
          <tpl hier="218" item="1"/>
          <tpl fld="3" item="5"/>
          <tpl fld="5" item="0"/>
        </tpls>
      </n>
      <n v="110" in="0">
        <tpls c="6">
          <tpl fld="0" item="0"/>
          <tpl fld="2" item="3"/>
          <tpl fld="1" item="0"/>
          <tpl hier="218" item="1"/>
          <tpl fld="3" item="5"/>
          <tpl fld="5" item="6"/>
        </tpls>
      </n>
      <m in="1">
        <tpls c="6">
          <tpl fld="0" item="0"/>
          <tpl fld="2" item="5"/>
          <tpl fld="1" item="1"/>
          <tpl hier="218" item="1"/>
          <tpl fld="3" item="4"/>
          <tpl fld="5" item="5"/>
        </tpls>
      </m>
      <n v="0" in="0">
        <tpls c="6">
          <tpl fld="0" item="0"/>
          <tpl fld="2" item="4"/>
          <tpl fld="1" item="0"/>
          <tpl hier="218" item="1"/>
          <tpl fld="3" item="3"/>
          <tpl fld="5" item="4"/>
        </tpls>
      </n>
      <m in="1">
        <tpls c="6">
          <tpl fld="0" item="0"/>
          <tpl fld="2" item="4"/>
          <tpl fld="1" item="1"/>
          <tpl hier="218" item="1"/>
          <tpl fld="3" item="4"/>
          <tpl fld="5" item="8"/>
        </tpls>
      </m>
      <m in="1">
        <tpls c="6">
          <tpl fld="0" item="0"/>
          <tpl fld="2" item="0"/>
          <tpl fld="1" item="1"/>
          <tpl hier="218" item="1"/>
          <tpl fld="3" item="4"/>
          <tpl fld="5" item="6"/>
        </tpls>
      </m>
      <n v="20" in="0">
        <tpls c="6">
          <tpl fld="0" item="0"/>
          <tpl fld="2" item="3"/>
          <tpl fld="1" item="0"/>
          <tpl hier="218" item="1"/>
          <tpl fld="3" item="3"/>
          <tpl fld="5" item="6"/>
        </tpls>
      </n>
      <n v="194" in="0">
        <tpls c="5">
          <tpl fld="0" item="0"/>
          <tpl fld="2" item="0"/>
          <tpl fld="1" item="0"/>
          <tpl hier="218" item="1"/>
          <tpl fld="3" item="6"/>
        </tpls>
      </n>
      <n v="5" in="0">
        <tpls c="6">
          <tpl fld="0" item="0"/>
          <tpl fld="2" item="0"/>
          <tpl fld="1" item="0"/>
          <tpl hier="218" item="1"/>
          <tpl fld="3" item="4"/>
          <tpl fld="5" item="8"/>
        </tpls>
      </n>
      <n v="59.207972972972968" in="1">
        <tpls c="6">
          <tpl fld="0" item="0"/>
          <tpl fld="2" item="2"/>
          <tpl fld="1" item="1"/>
          <tpl hier="218" item="1"/>
          <tpl fld="3" item="3"/>
          <tpl fld="5" item="3"/>
        </tpls>
      </n>
      <m in="1">
        <tpls c="6">
          <tpl fld="0" item="0"/>
          <tpl fld="2" item="0"/>
          <tpl fld="1" item="1"/>
          <tpl hier="218" item="1"/>
          <tpl fld="3" item="4"/>
          <tpl fld="5" item="1"/>
        </tpls>
      </m>
      <m in="1">
        <tpls c="6">
          <tpl fld="0" item="0"/>
          <tpl fld="2" item="3"/>
          <tpl fld="1" item="1"/>
          <tpl hier="218" item="1"/>
          <tpl fld="3" item="4"/>
          <tpl fld="5" item="0"/>
        </tpls>
      </m>
      <n v="1" in="0">
        <tpls c="6">
          <tpl fld="0" item="0"/>
          <tpl fld="2" item="5"/>
          <tpl fld="1" item="0"/>
          <tpl hier="218" item="1"/>
          <tpl fld="3" item="4"/>
          <tpl fld="5" item="7"/>
        </tpls>
      </n>
      <n v="1" in="1">
        <tpls c="5">
          <tpl fld="0" item="0"/>
          <tpl fld="6" item="3"/>
          <tpl fld="1" item="1"/>
          <tpl hier="218" item="1"/>
          <tpl fld="3" item="0"/>
        </tpls>
      </n>
      <n v="9626" in="0">
        <tpls c="5">
          <tpl fld="0" item="0"/>
          <tpl fld="6" item="0"/>
          <tpl fld="1" item="0"/>
          <tpl hier="218" item="1"/>
          <tpl fld="4" item="0"/>
        </tpls>
      </n>
      <n v="76" in="0">
        <tpls c="6">
          <tpl fld="0" item="0"/>
          <tpl fld="6" item="0"/>
          <tpl fld="1" item="0"/>
          <tpl hier="218" item="1"/>
          <tpl fld="3" item="4"/>
          <tpl fld="5" item="0"/>
        </tpls>
      </n>
      <n v="9" in="0">
        <tpls c="6">
          <tpl fld="0" item="0"/>
          <tpl fld="6" item="0"/>
          <tpl fld="1" item="0"/>
          <tpl hier="218" item="1"/>
          <tpl fld="3" item="7"/>
          <tpl fld="7" item="0"/>
        </tpls>
      </n>
      <n v="11" in="0">
        <tpls c="6">
          <tpl fld="0" item="0"/>
          <tpl fld="6" item="4"/>
          <tpl fld="1" item="0"/>
          <tpl hier="218" item="1"/>
          <tpl fld="3" item="7"/>
          <tpl fld="7" item="0"/>
        </tpls>
      </n>
      <n v="52.072162162162165" in="1">
        <tpls c="6">
          <tpl fld="0" item="0"/>
          <tpl fld="6" item="1"/>
          <tpl fld="1" item="1"/>
          <tpl hier="218" item="1"/>
          <tpl fld="3" item="5"/>
          <tpl fld="5" item="1"/>
        </tpls>
      </n>
      <m in="1">
        <tpls c="6">
          <tpl fld="0" item="0"/>
          <tpl fld="6" item="0"/>
          <tpl fld="1" item="1"/>
          <tpl hier="218" item="1"/>
          <tpl fld="3" item="5"/>
          <tpl fld="5" item="2"/>
        </tpls>
      </m>
      <n v="991" in="0">
        <tpls c="6">
          <tpl fld="0" item="0"/>
          <tpl fld="6" item="1"/>
          <tpl fld="1" item="0"/>
          <tpl hier="218" item="1"/>
          <tpl fld="3" item="5"/>
          <tpl fld="5" item="3"/>
        </tpls>
      </n>
      <n v="483" in="0">
        <tpls c="6">
          <tpl fld="0" item="0"/>
          <tpl fld="6" item="3"/>
          <tpl fld="1" item="0"/>
          <tpl hier="218" item="1"/>
          <tpl fld="3" item="5"/>
          <tpl fld="5" item="3"/>
        </tpls>
      </n>
      <n v="44.505608108108106" in="1">
        <tpls c="6">
          <tpl fld="0" item="0"/>
          <tpl fld="6" item="0"/>
          <tpl fld="1" item="1"/>
          <tpl hier="218" item="1"/>
          <tpl fld="3" item="7"/>
          <tpl fld="7" item="1"/>
        </tpls>
      </n>
      <n v="370" in="0">
        <tpls c="6">
          <tpl fld="0" item="0"/>
          <tpl fld="6" item="2"/>
          <tpl fld="1" item="0"/>
          <tpl hier="218" item="1"/>
          <tpl fld="3" item="7"/>
          <tpl fld="7" item="2"/>
        </tpls>
      </n>
      <n v="44" in="0">
        <tpls c="6">
          <tpl fld="0" item="0"/>
          <tpl fld="6" item="3"/>
          <tpl fld="1" item="0"/>
          <tpl hier="218" item="1"/>
          <tpl fld="3" item="7"/>
          <tpl fld="7" item="2"/>
        </tpls>
      </n>
      <n v="107" in="0">
        <tpls c="6">
          <tpl fld="0" item="0"/>
          <tpl fld="6" item="1"/>
          <tpl fld="1" item="0"/>
          <tpl hier="218" item="1"/>
          <tpl fld="3" item="7"/>
          <tpl fld="7" item="3"/>
        </tpls>
      </n>
      <n v="132" in="0">
        <tpls c="6">
          <tpl fld="0" item="0"/>
          <tpl fld="6" item="4"/>
          <tpl fld="1" item="0"/>
          <tpl hier="218" item="1"/>
          <tpl fld="3" item="7"/>
          <tpl fld="7" item="3"/>
        </tpls>
      </n>
      <n v="2" in="1">
        <tpls c="6">
          <tpl fld="0" item="0"/>
          <tpl fld="6" item="0"/>
          <tpl fld="1" item="1"/>
          <tpl hier="218" item="1"/>
          <tpl fld="3" item="5"/>
          <tpl fld="5" item="4"/>
        </tpls>
      </n>
      <n v="310" in="0">
        <tpls c="6">
          <tpl fld="0" item="0"/>
          <tpl fld="6" item="0"/>
          <tpl fld="1" item="0"/>
          <tpl hier="218" item="1"/>
          <tpl fld="3" item="5"/>
          <tpl fld="5" item="0"/>
        </tpls>
      </n>
      <n v="3.05" in="1">
        <tpls c="6">
          <tpl fld="0" item="0"/>
          <tpl fld="6" item="1"/>
          <tpl fld="1" item="1"/>
          <tpl hier="218" item="1"/>
          <tpl fld="3" item="5"/>
          <tpl fld="5" item="0"/>
        </tpls>
      </n>
      <n v="472" in="0">
        <tpls c="6">
          <tpl fld="0" item="0"/>
          <tpl fld="6" item="1"/>
          <tpl fld="1" item="0"/>
          <tpl hier="218" item="1"/>
          <tpl fld="3" item="5"/>
          <tpl fld="5" item="5"/>
        </tpls>
      </n>
      <n v="3" in="1">
        <tpls c="6">
          <tpl fld="0" item="0"/>
          <tpl fld="6" item="4"/>
          <tpl fld="1" item="1"/>
          <tpl hier="218" item="1"/>
          <tpl fld="3" item="5"/>
          <tpl fld="5" item="6"/>
        </tpls>
      </n>
      <n v="2.5189189189189189" in="1">
        <tpls c="6">
          <tpl fld="0" item="0"/>
          <tpl fld="6" item="1"/>
          <tpl fld="1" item="1"/>
          <tpl hier="218" item="1"/>
          <tpl fld="3" item="5"/>
          <tpl fld="5" item="6"/>
        </tpls>
      </n>
      <n v="455" in="0">
        <tpls c="6">
          <tpl fld="0" item="0"/>
          <tpl fld="6" item="2"/>
          <tpl fld="1" item="0"/>
          <tpl hier="218" item="1"/>
          <tpl fld="3" item="1"/>
          <tpl fld="5" item="1"/>
        </tpls>
      </n>
      <n v="385" in="0">
        <tpls c="6">
          <tpl fld="0" item="0"/>
          <tpl fld="6" item="4"/>
          <tpl fld="1" item="0"/>
          <tpl hier="218" item="1"/>
          <tpl fld="3" item="1"/>
          <tpl fld="5" item="1"/>
        </tpls>
      </n>
      <n v="1" in="1">
        <tpls c="6">
          <tpl fld="0" item="0"/>
          <tpl fld="6" item="0"/>
          <tpl fld="1" item="1"/>
          <tpl hier="218" item="1"/>
          <tpl fld="3" item="1"/>
          <tpl fld="5" item="7"/>
        </tpls>
      </n>
      <n v="24" in="0">
        <tpls c="6">
          <tpl fld="0" item="0"/>
          <tpl fld="6" item="0"/>
          <tpl fld="1" item="0"/>
          <tpl hier="218" item="1"/>
          <tpl fld="3" item="1"/>
          <tpl fld="5" item="2"/>
        </tpls>
      </n>
      <n v="6" in="0">
        <tpls c="6">
          <tpl fld="0" item="0"/>
          <tpl fld="6" item="3"/>
          <tpl fld="1" item="0"/>
          <tpl hier="218" item="1"/>
          <tpl fld="3" item="1"/>
          <tpl fld="5" item="2"/>
        </tpls>
      </n>
      <n v="36.460810810810813" in="1">
        <tpls c="6">
          <tpl fld="0" item="0"/>
          <tpl fld="6" item="2"/>
          <tpl fld="1" item="1"/>
          <tpl hier="218" item="1"/>
          <tpl fld="3" item="1"/>
          <tpl fld="5" item="3"/>
        </tpls>
      </n>
      <n v="16.19864864864865" in="1">
        <tpls c="6">
          <tpl fld="0" item="0"/>
          <tpl fld="6" item="4"/>
          <tpl fld="1" item="1"/>
          <tpl hier="218" item="1"/>
          <tpl fld="3" item="1"/>
          <tpl fld="5" item="8"/>
        </tpls>
      </n>
      <n v="12.894391891891892" in="1">
        <tpls c="6">
          <tpl fld="0" item="0"/>
          <tpl fld="6" item="2"/>
          <tpl fld="1" item="1"/>
          <tpl hier="218" item="1"/>
          <tpl fld="3" item="1"/>
          <tpl fld="5" item="8"/>
        </tpls>
      </n>
      <n v="749" in="0">
        <tpls c="6">
          <tpl fld="0" item="0"/>
          <tpl fld="6" item="4"/>
          <tpl fld="1" item="0"/>
          <tpl hier="218" item="1"/>
          <tpl fld="3" item="1"/>
          <tpl fld="5" item="8"/>
        </tpls>
      </n>
      <m in="0">
        <tpls c="6">
          <tpl fld="0" item="0"/>
          <tpl fld="6" item="1"/>
          <tpl fld="1" item="0"/>
          <tpl hier="218" item="1"/>
          <tpl fld="3" item="3"/>
          <tpl fld="5" item="4"/>
        </tpls>
      </m>
      <m in="0">
        <tpls c="6">
          <tpl fld="0" item="0"/>
          <tpl fld="6" item="3"/>
          <tpl fld="1" item="0"/>
          <tpl hier="218" item="1"/>
          <tpl fld="3" item="3"/>
          <tpl fld="5" item="4"/>
        </tpls>
      </m>
      <n v="28" in="0">
        <tpls c="6">
          <tpl fld="0" item="0"/>
          <tpl fld="6" item="1"/>
          <tpl fld="1" item="0"/>
          <tpl hier="218" item="1"/>
          <tpl fld="3" item="3"/>
          <tpl fld="5" item="0"/>
        </tpls>
      </n>
      <n v="50" in="0">
        <tpls c="6">
          <tpl fld="0" item="0"/>
          <tpl fld="6" item="3"/>
          <tpl fld="1" item="0"/>
          <tpl hier="218" item="1"/>
          <tpl fld="3" item="3"/>
          <tpl fld="5" item="0"/>
        </tpls>
      </n>
      <n v="771" in="0">
        <tpls c="6">
          <tpl fld="0" item="0"/>
          <tpl fld="6" item="2"/>
          <tpl fld="1" item="0"/>
          <tpl hier="218" item="1"/>
          <tpl fld="3" item="3"/>
          <tpl fld="5" item="5"/>
        </tpls>
      </n>
      <n v="1" in="1">
        <tpls c="6">
          <tpl fld="0" item="0"/>
          <tpl fld="6" item="1"/>
          <tpl fld="1" item="1"/>
          <tpl hier="218" item="1"/>
          <tpl fld="3" item="3"/>
          <tpl fld="5" item="5"/>
        </tpls>
      </n>
      <n v="443" in="0">
        <tpls c="6">
          <tpl fld="0" item="0"/>
          <tpl fld="6" item="2"/>
          <tpl fld="1" item="0"/>
          <tpl hier="218" item="1"/>
          <tpl fld="3" item="3"/>
          <tpl fld="5" item="6"/>
        </tpls>
      </n>
      <m in="1">
        <tpls c="6">
          <tpl fld="0" item="0"/>
          <tpl fld="6" item="1"/>
          <tpl fld="1" item="1"/>
          <tpl hier="218" item="1"/>
          <tpl fld="3" item="3"/>
          <tpl fld="5" item="6"/>
        </tpls>
      </m>
      <n v="27" in="0">
        <tpls c="6">
          <tpl fld="0" item="0"/>
          <tpl fld="6" item="0"/>
          <tpl fld="1" item="0"/>
          <tpl hier="218" item="1"/>
          <tpl fld="3" item="4"/>
          <tpl fld="5" item="1"/>
        </tpls>
      </n>
      <n v="1.9500000000000002" in="1">
        <tpls c="6">
          <tpl fld="0" item="0"/>
          <tpl fld="6" item="0"/>
          <tpl fld="1" item="1"/>
          <tpl hier="218" item="1"/>
          <tpl fld="3" item="4"/>
          <tpl fld="5" item="1"/>
        </tpls>
      </n>
      <m in="1">
        <tpls c="6">
          <tpl fld="0" item="0"/>
          <tpl fld="6" item="4"/>
          <tpl fld="1" item="1"/>
          <tpl hier="218" item="1"/>
          <tpl fld="3" item="4"/>
          <tpl fld="5" item="7"/>
        </tpls>
      </m>
      <n v="1.9145270270270272" in="1">
        <tpls c="6">
          <tpl fld="0" item="0"/>
          <tpl fld="6" item="0"/>
          <tpl fld="1" item="1"/>
          <tpl hier="218" item="1"/>
          <tpl fld="3" item="4"/>
          <tpl fld="5" item="7"/>
        </tpls>
      </n>
      <n v="4" in="0">
        <tpls c="6">
          <tpl fld="0" item="0"/>
          <tpl fld="6" item="0"/>
          <tpl fld="1" item="0"/>
          <tpl hier="218" item="1"/>
          <tpl fld="3" item="4"/>
          <tpl fld="5" item="2"/>
        </tpls>
      </n>
      <n v="1" in="0">
        <tpls c="6">
          <tpl fld="0" item="0"/>
          <tpl fld="6" item="3"/>
          <tpl fld="1" item="0"/>
          <tpl hier="218" item="1"/>
          <tpl fld="3" item="4"/>
          <tpl fld="5" item="2"/>
        </tpls>
      </n>
      <n v="0.44999999999999996" in="1">
        <tpls c="6">
          <tpl fld="0" item="0"/>
          <tpl fld="6" item="4"/>
          <tpl fld="1" item="1"/>
          <tpl hier="218" item="1"/>
          <tpl fld="3" item="4"/>
          <tpl fld="5" item="6"/>
        </tpls>
      </n>
      <n v="11" in="0">
        <tpls c="6">
          <tpl fld="0" item="0"/>
          <tpl fld="6" item="4"/>
          <tpl fld="1" item="0"/>
          <tpl hier="218" item="1"/>
          <tpl fld="3" item="4"/>
          <tpl fld="5" item="6"/>
        </tpls>
      </n>
      <n v="614" in="0">
        <tpls c="6">
          <tpl fld="0" item="0"/>
          <tpl fld="6" item="2"/>
          <tpl fld="1" item="0"/>
          <tpl hier="218" item="1"/>
          <tpl fld="3" item="4"/>
          <tpl fld="5" item="8"/>
        </tpls>
      </n>
      <n v="20.918243243243239" in="1">
        <tpls c="5">
          <tpl fld="0" item="0"/>
          <tpl fld="6" item="4"/>
          <tpl fld="1" item="1"/>
          <tpl hier="218" item="1"/>
          <tpl fld="3" item="6"/>
        </tpls>
      </n>
      <n v="73" in="0">
        <tpls c="5">
          <tpl fld="0" item="0"/>
          <tpl fld="6" item="1"/>
          <tpl fld="1" item="0"/>
          <tpl hier="218" item="1"/>
          <tpl fld="3" item="6"/>
        </tpls>
      </n>
      <n v="16.052364864864863" in="1">
        <tpls c="6">
          <tpl fld="0" item="0"/>
          <tpl fld="6" item="3"/>
          <tpl fld="1" item="1"/>
          <tpl hier="218" item="1"/>
          <tpl fld="3" item="5"/>
          <tpl fld="5" item="1"/>
        </tpls>
      </n>
      <n v="855" in="0">
        <tpls c="6">
          <tpl fld="0" item="0"/>
          <tpl fld="6" item="2"/>
          <tpl fld="1" item="0"/>
          <tpl hier="218" item="1"/>
          <tpl fld="3" item="4"/>
          <tpl fld="5" item="5"/>
        </tpls>
      </n>
      <n v="13.411148648648648" in="1">
        <tpls c="6">
          <tpl fld="0" item="0"/>
          <tpl fld="6" item="2"/>
          <tpl fld="1" item="1"/>
          <tpl hier="218" item="1"/>
          <tpl fld="3" item="4"/>
          <tpl fld="5" item="5"/>
        </tpls>
      </n>
      <n v="418" in="0">
        <tpls c="6">
          <tpl fld="0" item="0"/>
          <tpl fld="6" item="2"/>
          <tpl fld="1" item="0"/>
          <tpl hier="218" item="1"/>
          <tpl fld="3" item="7"/>
          <tpl fld="7" item="4"/>
        </tpls>
      </n>
      <n v="75" in="0">
        <tpls c="6">
          <tpl fld="0" item="0"/>
          <tpl fld="6" item="0"/>
          <tpl fld="1" item="0"/>
          <tpl hier="218" item="1"/>
          <tpl fld="3" item="7"/>
          <tpl fld="7" item="4"/>
        </tpls>
      </n>
      <n v="41" in="0">
        <tpls c="6">
          <tpl fld="0" item="0"/>
          <tpl fld="6" item="3"/>
          <tpl fld="1" item="0"/>
          <tpl hier="218" item="1"/>
          <tpl fld="3" item="7"/>
          <tpl fld="7" item="4"/>
        </tpls>
      </n>
      <n v="4.5" in="1">
        <tpls c="6">
          <tpl fld="0" item="0"/>
          <tpl fld="6" item="4"/>
          <tpl fld="1" item="1"/>
          <tpl hier="218" item="1"/>
          <tpl fld="3" item="5"/>
          <tpl fld="5" item="7"/>
        </tpls>
      </n>
      <n v="0.89864864864864868" in="1">
        <tpls c="6">
          <tpl fld="0" item="0"/>
          <tpl fld="6" item="0"/>
          <tpl fld="1" item="1"/>
          <tpl hier="218" item="1"/>
          <tpl fld="3" item="5"/>
          <tpl fld="5" item="7"/>
        </tpls>
      </n>
      <n v="2" in="1">
        <tpls c="6">
          <tpl fld="0" item="0"/>
          <tpl fld="6" item="3"/>
          <tpl fld="1" item="1"/>
          <tpl hier="218" item="1"/>
          <tpl fld="3" item="5"/>
          <tpl fld="5" item="8"/>
        </tpls>
      </n>
      <n v="262" in="0">
        <tpls c="6">
          <tpl fld="0" item="0"/>
          <tpl fld="6" item="0"/>
          <tpl fld="1" item="0"/>
          <tpl hier="218" item="1"/>
          <tpl fld="3" item="5"/>
          <tpl fld="5" item="8"/>
        </tpls>
      </n>
      <n v="237" in="0">
        <tpls c="6">
          <tpl fld="0" item="0"/>
          <tpl fld="6" item="3"/>
          <tpl fld="1" item="0"/>
          <tpl hier="218" item="1"/>
          <tpl fld="3" item="5"/>
          <tpl fld="5" item="8"/>
        </tpls>
      </n>
      <m in="1">
        <tpls c="6">
          <tpl fld="0" item="0"/>
          <tpl fld="6" item="3"/>
          <tpl fld="1" item="1"/>
          <tpl hier="218" item="1"/>
          <tpl fld="3" item="1"/>
          <tpl fld="5" item="4"/>
        </tpls>
      </m>
      <n v="0.2" in="1">
        <tpls c="6">
          <tpl fld="0" item="0"/>
          <tpl fld="6" item="0"/>
          <tpl fld="1" item="1"/>
          <tpl hier="218" item="1"/>
          <tpl fld="3" item="1"/>
          <tpl fld="5" item="4"/>
        </tpls>
      </n>
      <n v="32" in="0">
        <tpls c="6">
          <tpl fld="0" item="0"/>
          <tpl fld="6" item="1"/>
          <tpl fld="1" item="0"/>
          <tpl hier="218" item="1"/>
          <tpl fld="3" item="3"/>
          <tpl fld="5" item="1"/>
        </tpls>
      </n>
      <n v="3" in="1">
        <tpls c="6">
          <tpl fld="0" item="0"/>
          <tpl fld="6" item="2"/>
          <tpl fld="1" item="1"/>
          <tpl hier="218" item="1"/>
          <tpl fld="3" item="3"/>
          <tpl fld="5" item="1"/>
        </tpls>
      </n>
      <n v="110" in="0">
        <tpls c="6">
          <tpl fld="0" item="0"/>
          <tpl fld="6" item="4"/>
          <tpl fld="1" item="0"/>
          <tpl hier="218" item="1"/>
          <tpl fld="3" item="3"/>
          <tpl fld="5" item="1"/>
        </tpls>
      </n>
      <n v="1045" in="0">
        <tpls c="6">
          <tpl fld="0" item="0"/>
          <tpl fld="6" item="0"/>
          <tpl fld="1" item="0"/>
          <tpl hier="218" item="1"/>
          <tpl fld="3" item="3"/>
          <tpl fld="5" item="8"/>
        </tpls>
      </n>
      <n v="474" in="0">
        <tpls c="6">
          <tpl fld="0" item="0"/>
          <tpl fld="6" item="3"/>
          <tpl fld="1" item="0"/>
          <tpl hier="218" item="1"/>
          <tpl fld="3" item="3"/>
          <tpl fld="5" item="8"/>
        </tpls>
      </n>
      <n v="1161" in="0">
        <tpls c="6">
          <tpl fld="0" item="0"/>
          <tpl fld="6" item="2"/>
          <tpl fld="1" item="0"/>
          <tpl hier="218" item="1"/>
          <tpl fld="3" item="1"/>
          <tpl fld="5" item="5"/>
        </tpls>
      </n>
      <n v="3" in="1">
        <tpls c="6">
          <tpl fld="0" item="0"/>
          <tpl fld="6" item="1"/>
          <tpl fld="1" item="1"/>
          <tpl hier="218" item="1"/>
          <tpl fld="3" item="1"/>
          <tpl fld="5" item="5"/>
        </tpls>
      </n>
      <n v="3" in="1">
        <tpls c="6">
          <tpl fld="0" item="0"/>
          <tpl fld="6" item="3"/>
          <tpl fld="1" item="1"/>
          <tpl hier="218" item="1"/>
          <tpl fld="3" item="1"/>
          <tpl fld="5" item="0"/>
        </tpls>
      </n>
      <n v="7" in="1">
        <tpls c="6">
          <tpl fld="0" item="0"/>
          <tpl fld="6" item="0"/>
          <tpl fld="1" item="1"/>
          <tpl hier="218" item="1"/>
          <tpl fld="3" item="1"/>
          <tpl fld="5" item="0"/>
        </tpls>
      </n>
      <n v="3.45" in="1">
        <tpls c="6">
          <tpl fld="0" item="0"/>
          <tpl fld="6" item="4"/>
          <tpl fld="1" item="1"/>
          <tpl hier="218" item="1"/>
          <tpl fld="3" item="1"/>
          <tpl fld="5" item="6"/>
        </tpls>
      </n>
      <n v="326" in="0">
        <tpls c="6">
          <tpl fld="0" item="0"/>
          <tpl fld="6" item="0"/>
          <tpl fld="1" item="0"/>
          <tpl hier="218" item="1"/>
          <tpl fld="3" item="1"/>
          <tpl fld="5" item="6"/>
        </tpls>
      </n>
      <n v="95" in="0">
        <tpls c="6">
          <tpl fld="0" item="0"/>
          <tpl fld="6" item="3"/>
          <tpl fld="1" item="0"/>
          <tpl hier="218" item="1"/>
          <tpl fld="3" item="1"/>
          <tpl fld="5" item="6"/>
        </tpls>
      </n>
      <n v="14.946351351351352" in="1">
        <tpls c="6">
          <tpl fld="0" item="0"/>
          <tpl fld="6" item="3"/>
          <tpl fld="1" item="1"/>
          <tpl hier="218" item="1"/>
          <tpl fld="3" item="3"/>
          <tpl fld="5" item="3"/>
        </tpls>
      </n>
      <n v="8.75" in="1">
        <tpls c="6">
          <tpl fld="0" item="0"/>
          <tpl fld="6" item="0"/>
          <tpl fld="1" item="1"/>
          <tpl hier="218" item="1"/>
          <tpl fld="3" item="3"/>
          <tpl fld="5" item="3"/>
        </tpls>
      </n>
      <n v="70" in="0">
        <tpls c="6">
          <tpl fld="0" item="0"/>
          <tpl fld="6" item="0"/>
          <tpl fld="1" item="0"/>
          <tpl hier="218" item="1"/>
          <tpl fld="3" item="4"/>
          <tpl fld="5" item="3"/>
        </tpls>
      </n>
      <n v="2.8648648648648649" in="1">
        <tpls c="6">
          <tpl fld="0" item="0"/>
          <tpl fld="6" item="0"/>
          <tpl fld="1" item="1"/>
          <tpl hier="218" item="1"/>
          <tpl fld="3" item="4"/>
          <tpl fld="5" item="3"/>
        </tpls>
      </n>
      <n v="119" in="0">
        <tpls c="6">
          <tpl fld="0" item="0"/>
          <tpl fld="6" item="4"/>
          <tpl fld="1" item="0"/>
          <tpl hier="218" item="1"/>
          <tpl fld="3" item="4"/>
          <tpl fld="5" item="3"/>
        </tpls>
      </n>
      <n v="14" in="0">
        <tpls c="6">
          <tpl fld="0" item="0"/>
          <tpl fld="6" item="1"/>
          <tpl fld="1" item="0"/>
          <tpl hier="218" item="1"/>
          <tpl fld="3" item="3"/>
          <tpl fld="5" item="2"/>
        </tpls>
      </n>
      <n v="1" in="1">
        <tpls c="6">
          <tpl fld="0" item="0"/>
          <tpl fld="6" item="1"/>
          <tpl fld="1" item="1"/>
          <tpl hier="218" item="1"/>
          <tpl fld="3" item="3"/>
          <tpl fld="5" item="2"/>
        </tpls>
      </n>
      <n v="0.95" in="1">
        <tpls c="6">
          <tpl fld="0" item="0"/>
          <tpl fld="6" item="4"/>
          <tpl fld="1" item="1"/>
          <tpl hier="218" item="1"/>
          <tpl fld="3" item="4"/>
          <tpl fld="5" item="0"/>
        </tpls>
      </n>
      <n v="3" in="1">
        <tpls c="6">
          <tpl fld="0" item="0"/>
          <tpl fld="6" item="4"/>
          <tpl fld="1" item="1"/>
          <tpl hier="218" item="1"/>
          <tpl fld="3" item="3"/>
          <tpl fld="5" item="1"/>
        </tpls>
      </n>
      <n v="112" in="0">
        <tpls c="6">
          <tpl fld="0" item="0"/>
          <tpl fld="6" item="4"/>
          <tpl fld="1" item="0"/>
          <tpl hier="218" item="1"/>
          <tpl fld="3" item="4"/>
          <tpl fld="5" item="8"/>
        </tpls>
      </n>
      <m in="1">
        <tpls c="6">
          <tpl fld="0" item="0"/>
          <tpl fld="6" item="4"/>
          <tpl fld="1" item="1"/>
          <tpl hier="218" item="1"/>
          <tpl fld="3" item="3"/>
          <tpl fld="5" item="7"/>
        </tpls>
      </m>
      <n v="66" in="0">
        <tpls c="6">
          <tpl fld="0" item="0"/>
          <tpl fld="6" item="0"/>
          <tpl fld="1" item="0"/>
          <tpl hier="218" item="1"/>
          <tpl fld="3" item="3"/>
          <tpl fld="5" item="7"/>
        </tpls>
      </n>
      <n v="80" in="0">
        <tpls c="6">
          <tpl fld="0" item="0"/>
          <tpl fld="6" item="3"/>
          <tpl fld="1" item="0"/>
          <tpl hier="218" item="1"/>
          <tpl fld="3" item="3"/>
          <tpl fld="5" item="7"/>
        </tpls>
      </n>
      <m in="1">
        <tpls c="6">
          <tpl fld="0" item="0"/>
          <tpl fld="6" item="3"/>
          <tpl fld="1" item="1"/>
          <tpl hier="218" item="1"/>
          <tpl fld="3" item="4"/>
          <tpl fld="5" item="4"/>
        </tpls>
      </m>
      <m in="1">
        <tpls c="6">
          <tpl fld="0" item="0"/>
          <tpl fld="6" item="0"/>
          <tpl fld="1" item="1"/>
          <tpl hier="218" item="1"/>
          <tpl fld="3" item="4"/>
          <tpl fld="5" item="4"/>
        </tpls>
      </m>
      <n v="2.75" in="1">
        <tpls c="6">
          <tpl fld="0" item="0"/>
          <tpl fld="6" item="4"/>
          <tpl fld="1" item="1"/>
          <tpl hier="218" item="1"/>
          <tpl fld="3" item="4"/>
          <tpl fld="5" item="5"/>
        </tpls>
      </n>
      <n v="30.706081081081081" in="1">
        <tpls c="6">
          <tpl fld="0" item="0"/>
          <tpl fld="6" item="2"/>
          <tpl fld="1" item="1"/>
          <tpl hier="218" item="1"/>
          <tpl fld="3" item="7"/>
          <tpl fld="7" item="4"/>
        </tpls>
      </n>
      <n v="359" in="0">
        <tpls c="6">
          <tpl fld="0" item="0"/>
          <tpl fld="6" item="2"/>
          <tpl fld="1" item="0"/>
          <tpl hier="218" item="1"/>
          <tpl fld="3" item="5"/>
          <tpl fld="5" item="7"/>
        </tpls>
      </n>
      <n v="8.931148648648648" in="1">
        <tpls c="6">
          <tpl fld="0" item="0"/>
          <tpl fld="6" item="4"/>
          <tpl fld="1" item="1"/>
          <tpl hier="218" item="1"/>
          <tpl fld="3" item="5"/>
          <tpl fld="5" item="8"/>
        </tpls>
      </n>
      <n v="12.8" in="1">
        <tpls c="6">
          <tpl fld="0" item="0"/>
          <tpl fld="6" item="2"/>
          <tpl fld="1" item="1"/>
          <tpl hier="218" item="1"/>
          <tpl fld="3" item="5"/>
          <tpl fld="5" item="8"/>
        </tpls>
      </n>
      <n v="5" in="0">
        <tpls c="6">
          <tpl fld="0" item="0"/>
          <tpl fld="6" item="1"/>
          <tpl fld="1" item="0"/>
          <tpl hier="218" item="1"/>
          <tpl fld="3" item="1"/>
          <tpl fld="5" item="4"/>
        </tpls>
      </n>
      <m in="1">
        <tpls c="6">
          <tpl fld="0" item="0"/>
          <tpl fld="6" item="1"/>
          <tpl fld="1" item="1"/>
          <tpl hier="218" item="1"/>
          <tpl fld="3" item="1"/>
          <tpl fld="5" item="4"/>
        </tpls>
      </m>
      <n v="2.25" in="1">
        <tpls c="6">
          <tpl fld="0" item="0"/>
          <tpl fld="6" item="0"/>
          <tpl fld="1" item="1"/>
          <tpl hier="218" item="1"/>
          <tpl fld="3" item="3"/>
          <tpl fld="5" item="1"/>
        </tpls>
      </n>
      <n v="14.102702702702702" in="1">
        <tpls c="6">
          <tpl fld="0" item="0"/>
          <tpl fld="6" item="2"/>
          <tpl fld="1" item="1"/>
          <tpl hier="218" item="1"/>
          <tpl fld="3" item="3"/>
          <tpl fld="5" item="8"/>
        </tpls>
      </n>
      <n v="1010" in="0">
        <tpls c="6">
          <tpl fld="0" item="0"/>
          <tpl fld="6" item="4"/>
          <tpl fld="1" item="0"/>
          <tpl hier="218" item="1"/>
          <tpl fld="3" item="3"/>
          <tpl fld="5" item="8"/>
        </tpls>
      </n>
      <n v="352" in="0">
        <tpls c="6">
          <tpl fld="0" item="0"/>
          <tpl fld="6" item="3"/>
          <tpl fld="1" item="0"/>
          <tpl hier="218" item="1"/>
          <tpl fld="3" item="1"/>
          <tpl fld="5" item="5"/>
        </tpls>
      </n>
      <m in="1">
        <tpls c="6">
          <tpl fld="0" item="0"/>
          <tpl fld="6" item="1"/>
          <tpl fld="1" item="1"/>
          <tpl hier="218" item="1"/>
          <tpl fld="3" item="1"/>
          <tpl fld="5" item="0"/>
        </tpls>
      </m>
      <n v="7.5091216216216212" in="1">
        <tpls c="6">
          <tpl fld="0" item="0"/>
          <tpl fld="6" item="2"/>
          <tpl fld="1" item="1"/>
          <tpl hier="218" item="1"/>
          <tpl fld="3" item="1"/>
          <tpl fld="5" item="6"/>
        </tpls>
      </n>
      <n v="221" in="0">
        <tpls c="6">
          <tpl fld="0" item="0"/>
          <tpl fld="6" item="4"/>
          <tpl fld="1" item="0"/>
          <tpl hier="218" item="1"/>
          <tpl fld="3" item="1"/>
          <tpl fld="5" item="6"/>
        </tpls>
      </n>
      <n v="1.25" in="1">
        <tpls c="6">
          <tpl fld="0" item="0"/>
          <tpl fld="6" item="1"/>
          <tpl fld="1" item="1"/>
          <tpl hier="218" item="1"/>
          <tpl fld="3" item="3"/>
          <tpl fld="5" item="3"/>
        </tpls>
      </n>
      <n v="8" in="1">
        <tpls c="6">
          <tpl fld="0" item="0"/>
          <tpl fld="6" item="3"/>
          <tpl fld="1" item="1"/>
          <tpl hier="218" item="1"/>
          <tpl fld="3" item="4"/>
          <tpl fld="5" item="3"/>
        </tpls>
      </n>
      <n v="93" in="0">
        <tpls c="6">
          <tpl fld="0" item="0"/>
          <tpl fld="6" item="0"/>
          <tpl fld="1" item="0"/>
          <tpl hier="218" item="1"/>
          <tpl fld="3" item="3"/>
          <tpl fld="5" item="2"/>
        </tpls>
      </n>
      <n v="12.3" in="1">
        <tpls c="6">
          <tpl fld="0" item="0"/>
          <tpl fld="6" item="4"/>
          <tpl fld="1" item="1"/>
          <tpl hier="218" item="1"/>
          <tpl fld="3" item="1"/>
          <tpl fld="5" item="5"/>
        </tpls>
      </n>
      <n v="0.5" in="1">
        <tpls c="6">
          <tpl fld="0" item="0"/>
          <tpl fld="6" item="4"/>
          <tpl fld="1" item="1"/>
          <tpl hier="218" item="1"/>
          <tpl fld="3" item="5"/>
          <tpl fld="5" item="2"/>
        </tpls>
      </n>
      <n v="7" in="1">
        <tpls c="6">
          <tpl fld="0" item="0"/>
          <tpl fld="6" item="2"/>
          <tpl fld="1" item="1"/>
          <tpl hier="218" item="1"/>
          <tpl fld="3" item="3"/>
          <tpl fld="5" item="7"/>
        </tpls>
      </n>
      <n v="104" in="0">
        <tpls c="6">
          <tpl fld="0" item="0"/>
          <tpl fld="6" item="4"/>
          <tpl fld="1" item="0"/>
          <tpl hier="218" item="1"/>
          <tpl fld="3" item="3"/>
          <tpl fld="5" item="7"/>
        </tpls>
      </n>
      <m in="1">
        <tpls c="6">
          <tpl fld="0" item="0"/>
          <tpl fld="6" item="1"/>
          <tpl fld="1" item="1"/>
          <tpl hier="218" item="1"/>
          <tpl fld="3" item="4"/>
          <tpl fld="5" item="4"/>
        </tpls>
      </m>
      <n v="3.6500000000000004" in="1">
        <tpls c="6">
          <tpl fld="0" item="0"/>
          <tpl fld="6" item="0"/>
          <tpl fld="1" item="1"/>
          <tpl hier="218" item="1"/>
          <tpl fld="3" item="1"/>
          <tpl fld="5" item="6"/>
        </tpls>
      </n>
      <n v="1002" in="0">
        <tpls c="6">
          <tpl fld="0" item="0"/>
          <tpl fld="6" item="0"/>
          <tpl fld="1" item="0"/>
          <tpl hier="218" item="1"/>
          <tpl fld="3" item="3"/>
          <tpl fld="5" item="3"/>
        </tpls>
      </n>
      <n v="117" in="0">
        <tpls c="6">
          <tpl fld="0" item="0"/>
          <tpl fld="6" item="1"/>
          <tpl fld="1" item="0"/>
          <tpl hier="218" item="1"/>
          <tpl fld="3" item="4"/>
          <tpl fld="5" item="3"/>
        </tpls>
      </n>
      <n v="80" in="0">
        <tpls c="6">
          <tpl fld="0" item="0"/>
          <tpl fld="6" item="4"/>
          <tpl fld="1" item="0"/>
          <tpl hier="218" item="1"/>
          <tpl fld="3" item="3"/>
          <tpl fld="5" item="2"/>
        </tpls>
      </n>
      <n v="51" in="0">
        <tpls c="5">
          <tpl fld="0" item="0"/>
          <tpl fld="6" item="4"/>
          <tpl fld="1" item="0"/>
          <tpl hier="218" item="1"/>
          <tpl fld="3" item="0"/>
        </tpls>
      </n>
      <n v="0.75" in="1">
        <tpls c="6">
          <tpl fld="0" item="0"/>
          <tpl fld="6" item="0"/>
          <tpl fld="1" item="1"/>
          <tpl hier="218" item="1"/>
          <tpl fld="3" item="3"/>
          <tpl fld="5" item="7"/>
        </tpls>
      </n>
      <m in="0">
        <tpls c="6">
          <tpl fld="0" item="0"/>
          <tpl fld="6" item="3"/>
          <tpl fld="1" item="0"/>
          <tpl hier="218" item="1"/>
          <tpl fld="3" item="4"/>
          <tpl fld="5" item="4"/>
        </tpls>
      </m>
      <n v="719" in="0">
        <tpls c="5">
          <tpl fld="0" item="0"/>
          <tpl fld="1" item="0"/>
          <tpl fld="9" item="0"/>
          <tpl hier="218" item="1"/>
          <tpl fld="3" item="6"/>
        </tpls>
      </n>
      <n v="410" in="0">
        <tpls c="6">
          <tpl fld="8" item="4"/>
          <tpl fld="0" item="0"/>
          <tpl fld="1" item="0"/>
          <tpl hier="218" item="1"/>
          <tpl fld="3" item="3"/>
          <tpl fld="5" item="8"/>
        </tpls>
      </n>
      <m in="1">
        <tpls c="6">
          <tpl fld="8" item="4"/>
          <tpl fld="0" item="0"/>
          <tpl fld="1" item="1"/>
          <tpl hier="218" item="1"/>
          <tpl fld="3" item="5"/>
          <tpl fld="5" item="6"/>
        </tpls>
      </m>
      <n v="10" in="0">
        <tpls c="6">
          <tpl fld="8" item="4"/>
          <tpl fld="0" item="0"/>
          <tpl fld="1" item="0"/>
          <tpl hier="218" item="1"/>
          <tpl fld="3" item="4"/>
          <tpl fld="5" item="6"/>
        </tpls>
      </n>
      <n v="277" in="0">
        <tpls c="5">
          <tpl fld="0" item="0"/>
          <tpl fld="2" item="5"/>
          <tpl fld="1" item="0"/>
          <tpl hier="218" item="1"/>
          <tpl fld="3" item="2"/>
        </tpls>
      </n>
      <n v="77" in="0">
        <tpls c="6">
          <tpl fld="0" item="0"/>
          <tpl fld="2" item="1"/>
          <tpl fld="1" item="0"/>
          <tpl hier="218" item="1"/>
          <tpl fld="3" item="5"/>
          <tpl fld="5" item="4"/>
        </tpls>
      </n>
      <n v="524" in="0">
        <tpls c="6">
          <tpl fld="0" item="0"/>
          <tpl fld="2" item="2"/>
          <tpl fld="1" item="0"/>
          <tpl hier="218" item="1"/>
          <tpl fld="3" item="3"/>
          <tpl fld="5" item="7"/>
        </tpls>
      </n>
      <n v="5.45" in="1">
        <tpls c="6">
          <tpl fld="0" item="0"/>
          <tpl fld="2" item="2"/>
          <tpl fld="1" item="1"/>
          <tpl hier="218" item="1"/>
          <tpl fld="3" item="5"/>
          <tpl fld="5" item="6"/>
        </tpls>
      </n>
      <m in="1">
        <tpls c="6">
          <tpl fld="0" item="0"/>
          <tpl fld="2" item="5"/>
          <tpl fld="1" item="1"/>
          <tpl hier="218" item="1"/>
          <tpl fld="3" item="4"/>
          <tpl fld="5" item="6"/>
        </tpls>
      </m>
      <n v="2" in="0">
        <tpls c="6">
          <tpl fld="0" item="0"/>
          <tpl fld="2" item="0"/>
          <tpl fld="1" item="0"/>
          <tpl hier="218" item="1"/>
          <tpl fld="3" item="4"/>
          <tpl fld="5" item="7"/>
        </tpls>
      </n>
      <n v="2.5" in="1">
        <tpls c="6">
          <tpl fld="0" item="0"/>
          <tpl fld="2" item="2"/>
          <tpl fld="1" item="1"/>
          <tpl hier="218" item="1"/>
          <tpl fld="3" item="4"/>
          <tpl fld="5" item="1"/>
        </tpls>
      </n>
      <n v="1" in="1">
        <tpls c="5">
          <tpl fld="0" item="0"/>
          <tpl fld="2" item="5"/>
          <tpl fld="1" item="1"/>
          <tpl hier="218" item="1"/>
          <tpl fld="3" item="0"/>
        </tpls>
      </n>
      <n v="68" in="0">
        <tpls c="6">
          <tpl fld="0" item="0"/>
          <tpl fld="6" item="4"/>
          <tpl fld="1" item="0"/>
          <tpl hier="218" item="1"/>
          <tpl fld="3" item="4"/>
          <tpl fld="5" item="0"/>
        </tpls>
      </n>
      <n v="30.720270270270273" in="1">
        <tpls c="6">
          <tpl fld="0" item="0"/>
          <tpl fld="6" item="0"/>
          <tpl fld="1" item="1"/>
          <tpl hier="218" item="1"/>
          <tpl fld="3" item="5"/>
          <tpl fld="5" item="1"/>
        </tpls>
      </n>
      <n v="17.741891891891893" in="1">
        <tpls c="6">
          <tpl fld="0" item="0"/>
          <tpl fld="6" item="1"/>
          <tpl fld="1" item="1"/>
          <tpl hier="218" item="1"/>
          <tpl fld="3" item="5"/>
          <tpl fld="5" item="3"/>
        </tpls>
      </n>
      <n v="7.4832432432432432" in="1">
        <tpls c="6">
          <tpl fld="0" item="0"/>
          <tpl fld="6" item="1"/>
          <tpl fld="1" item="1"/>
          <tpl hier="218" item="1"/>
          <tpl fld="3" item="7"/>
          <tpl fld="7" item="2"/>
        </tpls>
      </n>
      <n v="8.5" in="1">
        <tpls c="6">
          <tpl fld="0" item="0"/>
          <tpl fld="6" item="4"/>
          <tpl fld="1" item="1"/>
          <tpl hier="218" item="1"/>
          <tpl fld="3" item="5"/>
          <tpl fld="5" item="0"/>
        </tpls>
      </n>
      <n v="356" in="0">
        <tpls c="6">
          <tpl fld="0" item="0"/>
          <tpl fld="6" item="3"/>
          <tpl fld="1" item="0"/>
          <tpl hier="218" item="1"/>
          <tpl fld="3" item="5"/>
          <tpl fld="5" item="5"/>
        </tpls>
      </n>
      <n v="2.95" in="1">
        <tpls c="6">
          <tpl fld="0" item="0"/>
          <tpl fld="6" item="1"/>
          <tpl fld="1" item="1"/>
          <tpl hier="218" item="1"/>
          <tpl fld="3" item="1"/>
          <tpl fld="5" item="1"/>
        </tpls>
      </n>
      <n v="1.9" in="1">
        <tpls c="6">
          <tpl fld="0" item="0"/>
          <tpl fld="6" item="4"/>
          <tpl fld="1" item="1"/>
          <tpl hier="218" item="1"/>
          <tpl fld="3" item="1"/>
          <tpl fld="5" item="2"/>
        </tpls>
      </n>
      <n v="1189" in="0">
        <tpls c="6">
          <tpl fld="0" item="0"/>
          <tpl fld="6" item="4"/>
          <tpl fld="1" item="0"/>
          <tpl hier="218" item="1"/>
          <tpl fld="3" item="1"/>
          <tpl fld="5" item="3"/>
        </tpls>
      </n>
      <n v="0" in="0">
        <tpls c="6">
          <tpl fld="0" item="0"/>
          <tpl fld="6" item="2"/>
          <tpl fld="1" item="0"/>
          <tpl hier="218" item="1"/>
          <tpl fld="3" item="3"/>
          <tpl fld="5" item="4"/>
        </tpls>
      </n>
      <m in="1">
        <tpls c="6">
          <tpl fld="0" item="0"/>
          <tpl fld="6" item="1"/>
          <tpl fld="1" item="1"/>
          <tpl hier="218" item="1"/>
          <tpl fld="3" item="3"/>
          <tpl fld="5" item="0"/>
        </tpls>
      </m>
      <n v="2.7" in="1">
        <tpls c="6">
          <tpl fld="0" item="0"/>
          <tpl fld="6" item="0"/>
          <tpl fld="1" item="1"/>
          <tpl hier="218" item="1"/>
          <tpl fld="3" item="3"/>
          <tpl fld="5" item="5"/>
        </tpls>
      </n>
      <m in="1">
        <tpls c="6">
          <tpl fld="0" item="0"/>
          <tpl fld="6" item="4"/>
          <tpl fld="1" item="1"/>
          <tpl hier="218" item="1"/>
          <tpl fld="3" item="4"/>
          <tpl fld="5" item="1"/>
        </tpls>
      </m>
      <n v="1.4054054054054055" in="1">
        <tpls c="6">
          <tpl fld="0" item="0"/>
          <tpl fld="6" item="2"/>
          <tpl fld="1" item="1"/>
          <tpl hier="218" item="1"/>
          <tpl fld="3" item="4"/>
          <tpl fld="5" item="7"/>
        </tpls>
      </n>
      <m in="1">
        <tpls c="6">
          <tpl fld="0" item="0"/>
          <tpl fld="6" item="0"/>
          <tpl fld="1" item="1"/>
          <tpl hier="218" item="1"/>
          <tpl fld="3" item="4"/>
          <tpl fld="5" item="2"/>
        </tpls>
      </m>
      <n v="1" in="1">
        <tpls c="6">
          <tpl fld="0" item="0"/>
          <tpl fld="6" item="1"/>
          <tpl fld="1" item="1"/>
          <tpl hier="218" item="1"/>
          <tpl fld="3" item="4"/>
          <tpl fld="5" item="6"/>
        </tpls>
      </n>
      <n v="112" in="0">
        <tpls c="5">
          <tpl fld="0" item="0"/>
          <tpl fld="6" item="0"/>
          <tpl fld="1" item="0"/>
          <tpl hier="218" item="1"/>
          <tpl fld="3" item="6"/>
        </tpls>
      </n>
      <n v="1" in="1">
        <tpls c="6">
          <tpl fld="0" item="0"/>
          <tpl fld="6" item="1"/>
          <tpl fld="1" item="1"/>
          <tpl hier="218" item="1"/>
          <tpl fld="3" item="4"/>
          <tpl fld="5" item="5"/>
        </tpls>
      </n>
      <n v="1.3378378378378379" in="1">
        <tpls c="6">
          <tpl fld="0" item="0"/>
          <tpl fld="6" item="1"/>
          <tpl fld="1" item="1"/>
          <tpl hier="218" item="1"/>
          <tpl fld="3" item="7"/>
          <tpl fld="7" item="4"/>
        </tpls>
      </n>
      <n v="119" in="0">
        <tpls c="6">
          <tpl fld="0" item="0"/>
          <tpl fld="6" item="4"/>
          <tpl fld="1" item="0"/>
          <tpl hier="218" item="1"/>
          <tpl fld="3" item="5"/>
          <tpl fld="5" item="7"/>
        </tpls>
      </n>
      <n v="52" in="0">
        <tpls c="6">
          <tpl fld="0" item="0"/>
          <tpl fld="6" item="2"/>
          <tpl fld="1" item="0"/>
          <tpl hier="218" item="1"/>
          <tpl fld="3" item="1"/>
          <tpl fld="5" item="4"/>
        </tpls>
      </n>
      <n v="142" in="0">
        <tpls c="6">
          <tpl fld="0" item="0"/>
          <tpl fld="6" item="0"/>
          <tpl fld="1" item="0"/>
          <tpl hier="218" item="1"/>
          <tpl fld="3" item="3"/>
          <tpl fld="5" item="1"/>
        </tpls>
      </n>
      <n v="137" in="0">
        <tpls c="6">
          <tpl fld="0" item="0"/>
          <tpl fld="6" item="1"/>
          <tpl fld="1" item="0"/>
          <tpl hier="218" item="1"/>
          <tpl fld="3" item="3"/>
          <tpl fld="5" item="8"/>
        </tpls>
      </n>
      <n v="3.9324324324324325" in="1">
        <tpls c="6">
          <tpl fld="0" item="0"/>
          <tpl fld="6" item="0"/>
          <tpl fld="1" item="1"/>
          <tpl hier="218" item="1"/>
          <tpl fld="3" item="1"/>
          <tpl fld="5" item="5"/>
        </tpls>
      </n>
      <n v="85" in="0">
        <tpls c="6">
          <tpl fld="0" item="0"/>
          <tpl fld="6" item="4"/>
          <tpl fld="1" item="0"/>
          <tpl hier="218" item="1"/>
          <tpl fld="3" item="1"/>
          <tpl fld="5" item="0"/>
        </tpls>
      </n>
      <n v="218" in="0">
        <tpls c="6">
          <tpl fld="0" item="0"/>
          <tpl fld="6" item="1"/>
          <tpl fld="1" item="0"/>
          <tpl hier="218" item="1"/>
          <tpl fld="3" item="3"/>
          <tpl fld="5" item="3"/>
        </tpls>
      </n>
      <n v="1.75" in="1">
        <tpls c="6">
          <tpl fld="0" item="0"/>
          <tpl fld="6" item="4"/>
          <tpl fld="1" item="1"/>
          <tpl hier="218" item="1"/>
          <tpl fld="3" item="4"/>
          <tpl fld="5" item="3"/>
        </tpls>
      </n>
      <n v="3" in="1">
        <tpls c="6">
          <tpl fld="0" item="0"/>
          <tpl fld="6" item="4"/>
          <tpl fld="1" item="1"/>
          <tpl hier="218" item="1"/>
          <tpl fld="3" item="1"/>
          <tpl fld="5" item="0"/>
        </tpls>
      </n>
      <n v="18.57135135135135" in="1">
        <tpls c="6">
          <tpl fld="0" item="0"/>
          <tpl fld="6" item="4"/>
          <tpl fld="1" item="1"/>
          <tpl hier="218" item="1"/>
          <tpl fld="3" item="3"/>
          <tpl fld="5" item="8"/>
        </tpls>
      </n>
      <n v="262" in="0">
        <tpls c="6">
          <tpl fld="0" item="0"/>
          <tpl fld="6" item="2"/>
          <tpl fld="1" item="0"/>
          <tpl hier="218" item="1"/>
          <tpl fld="3" item="3"/>
          <tpl fld="5" item="7"/>
        </tpls>
      </n>
      <n v="1" in="1">
        <tpls c="6">
          <tpl fld="0" item="0"/>
          <tpl fld="6" item="2"/>
          <tpl fld="1" item="1"/>
          <tpl hier="218" item="1"/>
          <tpl fld="3" item="4"/>
          <tpl fld="5" item="4"/>
        </tpls>
      </n>
      <n v="231" in="0">
        <tpls c="5">
          <tpl fld="0" item="0"/>
          <tpl fld="10" item="0"/>
          <tpl fld="1" item="3"/>
          <tpl hier="218" item="1"/>
          <tpl fld="3" item="1"/>
        </tpls>
      </n>
      <n v="13716" in="0">
        <tpls c="4">
          <tpl fld="0" item="0"/>
          <tpl fld="1" item="3"/>
          <tpl hier="218" item="1"/>
          <tpl fld="3" item="1"/>
        </tpls>
      </n>
      <n v="914" in="0">
        <tpls c="4">
          <tpl fld="0" item="0"/>
          <tpl fld="1" item="3"/>
          <tpl hier="218" item="1"/>
          <tpl fld="3" item="6"/>
        </tpls>
      </n>
      <n v="5327" in="0">
        <tpls c="4">
          <tpl fld="0" item="0"/>
          <tpl fld="1" item="3"/>
          <tpl hier="218" item="1"/>
          <tpl fld="3" item="4"/>
        </tpls>
      </n>
      <n v="396" in="0">
        <tpls c="4">
          <tpl fld="0" item="0"/>
          <tpl fld="1" item="3"/>
          <tpl hier="218" item="1"/>
          <tpl fld="3" item="0"/>
        </tpls>
      </n>
      <n v="1509" in="0">
        <tpls c="4">
          <tpl fld="0" item="0"/>
          <tpl fld="1" item="3"/>
          <tpl hier="218" item="1"/>
          <tpl fld="3" item="2"/>
        </tpls>
      </n>
      <n v="5581" in="0">
        <tpls c="4">
          <tpl fld="0" item="0"/>
          <tpl fld="1" item="3"/>
          <tpl hier="218" item="1"/>
          <tpl fld="3" item="7"/>
        </tpls>
      </n>
      <n v="14121" in="0">
        <tpls c="4">
          <tpl fld="0" item="0"/>
          <tpl fld="1" item="3"/>
          <tpl hier="218" item="1"/>
          <tpl fld="3" item="3"/>
        </tpls>
      </n>
      <n v="60334" in="0">
        <tpls c="4">
          <tpl fld="0" item="0"/>
          <tpl fld="1" item="3"/>
          <tpl hier="218" item="1"/>
          <tpl fld="4" item="0"/>
        </tpls>
      </n>
      <n v="55" in="0">
        <tpls c="5">
          <tpl fld="0" item="0"/>
          <tpl fld="10" item="0"/>
          <tpl fld="1" item="3"/>
          <tpl hier="218" item="1"/>
          <tpl fld="3" item="2"/>
        </tpls>
      </n>
      <n v="480" in="0">
        <tpls c="5">
          <tpl fld="0" item="0"/>
          <tpl fld="10" item="0"/>
          <tpl fld="1" item="3"/>
          <tpl hier="218" item="1"/>
          <tpl fld="3" item="7"/>
        </tpls>
      </n>
      <n v="733" in="0">
        <tpls c="5">
          <tpl fld="0" item="0"/>
          <tpl fld="10" item="0"/>
          <tpl fld="1" item="3"/>
          <tpl hier="218" item="1"/>
          <tpl fld="3" item="5"/>
        </tpls>
      </n>
      <n v="27170" in="0">
        <tpls c="4">
          <tpl fld="0" item="0"/>
          <tpl fld="1" item="3"/>
          <tpl hier="218" item="1"/>
          <tpl fld="3" item="5"/>
        </tpls>
      </n>
      <n v="983" in="0">
        <tpls c="5">
          <tpl fld="0" item="0"/>
          <tpl fld="10" item="0"/>
          <tpl fld="1" item="3"/>
          <tpl hier="218" item="1"/>
          <tpl fld="4" item="0"/>
        </tpls>
      </n>
      <n v="914" in="0">
        <tpls c="3">
          <tpl fld="1" item="3"/>
          <tpl hier="218" item="1"/>
          <tpl fld="3" item="6"/>
        </tpls>
      </n>
      <n v="27170" in="0">
        <tpls c="3">
          <tpl fld="1" item="3"/>
          <tpl hier="218" item="1"/>
          <tpl fld="3" item="5"/>
        </tpls>
      </n>
      <n v="396" in="0">
        <tpls c="3">
          <tpl fld="1" item="3"/>
          <tpl hier="218" item="1"/>
          <tpl fld="3" item="0"/>
        </tpls>
      </n>
      <n v="13716" in="0">
        <tpls c="3">
          <tpl fld="1" item="3"/>
          <tpl hier="218" item="1"/>
          <tpl fld="3" item="1"/>
        </tpls>
      </n>
      <n v="1509" in="0">
        <tpls c="3">
          <tpl fld="1" item="3"/>
          <tpl hier="218" item="1"/>
          <tpl fld="3" item="2"/>
        </tpls>
      </n>
      <n v="14121" in="0">
        <tpls c="3">
          <tpl fld="1" item="3"/>
          <tpl hier="218" item="1"/>
          <tpl fld="3" item="3"/>
        </tpls>
      </n>
      <n v="5581" in="0">
        <tpls c="3">
          <tpl fld="1" item="3"/>
          <tpl hier="218" item="1"/>
          <tpl fld="3" item="7"/>
        </tpls>
      </n>
      <n v="5327" in="0">
        <tpls c="3">
          <tpl fld="1" item="3"/>
          <tpl hier="218" item="1"/>
          <tpl fld="3" item="4"/>
        </tpls>
      </n>
      <n v="96.640000000000015" in="1">
        <tpls c="3">
          <tpl fld="1" item="1"/>
          <tpl hier="218" item="1"/>
          <tpl fld="3" item="6"/>
        </tpls>
      </n>
      <n v="19.909459459459459" in="1">
        <tpls c="3">
          <tpl fld="1" item="1"/>
          <tpl hier="218" item="1"/>
          <tpl fld="3" item="0"/>
        </tpls>
      </n>
      <n v="344.1037837837838" in="1">
        <tpls c="3">
          <tpl fld="1" item="1"/>
          <tpl hier="218" item="1"/>
          <tpl fld="3" item="1"/>
        </tpls>
      </n>
      <n v="195.51182432432432" in="1">
        <tpls c="3">
          <tpl fld="1" item="1"/>
          <tpl hier="218" item="1"/>
          <tpl fld="3" item="3"/>
        </tpls>
      </n>
      <n v="625.43364864864884" in="1">
        <tpls c="3">
          <tpl fld="1" item="1"/>
          <tpl hier="218" item="1"/>
          <tpl fld="3" item="7"/>
        </tpls>
      </n>
      <n v="778.6795945945945" in="1">
        <tpls c="3">
          <tpl fld="1" item="1"/>
          <tpl hier="218" item="1"/>
          <tpl fld="3" item="5"/>
        </tpls>
      </n>
      <n v="95.107297297297308" in="1">
        <tpls c="3">
          <tpl fld="1" item="1"/>
          <tpl hier="218" item="1"/>
          <tpl fld="3" item="2"/>
        </tpls>
      </n>
      <n v="88.238378378378385" in="1">
        <tpls c="3">
          <tpl fld="1" item="1"/>
          <tpl hier="218" item="1"/>
          <tpl fld="3" item="4"/>
        </tpls>
      </n>
      <n v="231" in="0">
        <tpls c="4">
          <tpl fld="10" item="0"/>
          <tpl fld="1" item="3"/>
          <tpl hier="218" item="1"/>
          <tpl fld="3" item="1"/>
        </tpls>
      </n>
      <n v="733" in="0">
        <tpls c="4">
          <tpl fld="10" item="0"/>
          <tpl fld="1" item="3"/>
          <tpl hier="218" item="1"/>
          <tpl fld="3" item="5"/>
        </tpls>
      </n>
      <n v="480" in="0">
        <tpls c="4">
          <tpl fld="10" item="0"/>
          <tpl fld="1" item="3"/>
          <tpl hier="218" item="1"/>
          <tpl fld="3" item="7"/>
        </tpls>
      </n>
      <n v="55" in="0">
        <tpls c="4">
          <tpl fld="10" item="0"/>
          <tpl fld="1" item="3"/>
          <tpl hier="218" item="1"/>
          <tpl fld="3" item="2"/>
        </tpls>
      </n>
      <n v="983" in="0">
        <tpls c="4">
          <tpl fld="10" item="0"/>
          <tpl fld="1" item="3"/>
          <tpl hier="218" item="1"/>
          <tpl fld="4" item="0"/>
        </tpls>
      </n>
      <n v="335.71216216216214" in="1">
        <tpls c="4">
          <tpl fld="10" item="0"/>
          <tpl fld="1" item="1"/>
          <tpl hier="218" item="1"/>
          <tpl fld="4" item="0"/>
        </tpls>
      </n>
      <n v="71.387837837837836" in="1">
        <tpls c="4">
          <tpl fld="10" item="0"/>
          <tpl fld="1" item="1"/>
          <tpl hier="218" item="1"/>
          <tpl fld="3" item="1"/>
        </tpls>
      </n>
      <n v="28.114189189189187" in="1">
        <tpls c="4">
          <tpl fld="10" item="0"/>
          <tpl fld="1" item="1"/>
          <tpl hier="218" item="1"/>
          <tpl fld="3" item="2"/>
        </tpls>
      </n>
      <n v="221.57878378378382" in="1">
        <tpls c="4">
          <tpl fld="10" item="0"/>
          <tpl fld="1" item="1"/>
          <tpl hier="218" item="1"/>
          <tpl fld="3" item="7"/>
        </tpls>
      </n>
      <n v="254.26317567567565" in="1">
        <tpls c="4">
          <tpl fld="10" item="0"/>
          <tpl fld="1" item="1"/>
          <tpl hier="218" item="1"/>
          <tpl fld="3" item="5"/>
        </tpls>
      </n>
      <n v="3669" in="0">
        <tpls c="5">
          <tpl fld="8" item="4"/>
          <tpl fld="0" item="0"/>
          <tpl fld="1" item="3"/>
          <tpl hier="218" item="1"/>
          <tpl fld="4" item="0"/>
        </tpls>
      </n>
      <n v="6178" in="0">
        <tpls c="5">
          <tpl fld="8" item="1"/>
          <tpl fld="0" item="0"/>
          <tpl fld="1" item="3"/>
          <tpl hier="218" item="1"/>
          <tpl fld="4" item="0"/>
        </tpls>
      </n>
      <n v="250" in="0">
        <tpls c="5">
          <tpl fld="8" item="3"/>
          <tpl fld="0" item="0"/>
          <tpl fld="1" item="3"/>
          <tpl hier="218" item="1"/>
          <tpl fld="3" item="0"/>
        </tpls>
      </n>
      <n v="367" in="0">
        <tpls c="5">
          <tpl fld="8" item="2"/>
          <tpl fld="0" item="0"/>
          <tpl fld="1" item="3"/>
          <tpl hier="218" item="1"/>
          <tpl fld="3" item="2"/>
        </tpls>
      </n>
      <n v="44" in="0">
        <tpls c="6">
          <tpl fld="8" item="0"/>
          <tpl fld="0" item="0"/>
          <tpl fld="1" item="3"/>
          <tpl hier="218" item="1"/>
          <tpl fld="3" item="7"/>
          <tpl fld="7" item="1"/>
        </tpls>
      </n>
      <m in="0">
        <tpls c="6">
          <tpl fld="8" item="4"/>
          <tpl fld="0" item="0"/>
          <tpl fld="1" item="3"/>
          <tpl hier="218" item="1"/>
          <tpl fld="3" item="7"/>
          <tpl fld="7" item="0"/>
        </tpls>
      </m>
      <n v="36" in="0">
        <tpls c="6">
          <tpl fld="8" item="1"/>
          <tpl fld="0" item="0"/>
          <tpl fld="1" item="3"/>
          <tpl hier="218" item="1"/>
          <tpl fld="3" item="7"/>
          <tpl fld="7" item="0"/>
        </tpls>
      </n>
      <n v="337" in="0">
        <tpls c="6">
          <tpl fld="8" item="3"/>
          <tpl fld="0" item="0"/>
          <tpl fld="1" item="3"/>
          <tpl hier="218" item="1"/>
          <tpl fld="3" item="7"/>
          <tpl fld="7" item="2"/>
        </tpls>
      </n>
      <n v="96" in="0">
        <tpls c="6">
          <tpl fld="8" item="2"/>
          <tpl fld="0" item="0"/>
          <tpl fld="1" item="3"/>
          <tpl hier="218" item="1"/>
          <tpl fld="3" item="7"/>
          <tpl fld="7" item="4"/>
        </tpls>
      </n>
      <n v="52" in="0">
        <tpls c="6">
          <tpl fld="8" item="0"/>
          <tpl fld="0" item="0"/>
          <tpl fld="1" item="3"/>
          <tpl hier="218" item="1"/>
          <tpl fld="3" item="7"/>
          <tpl fld="7" item="3"/>
        </tpls>
      </n>
      <n v="160" in="0">
        <tpls c="6">
          <tpl fld="8" item="4"/>
          <tpl fld="0" item="0"/>
          <tpl fld="1" item="3"/>
          <tpl hier="218" item="1"/>
          <tpl fld="3" item="5"/>
          <tpl fld="5" item="1"/>
        </tpls>
      </n>
      <n v="2062" in="0">
        <tpls c="6">
          <tpl fld="8" item="1"/>
          <tpl fld="0" item="0"/>
          <tpl fld="1" item="3"/>
          <tpl hier="218" item="1"/>
          <tpl fld="3" item="5"/>
          <tpl fld="5" item="1"/>
        </tpls>
      </n>
      <n v="771" in="0">
        <tpls c="6">
          <tpl fld="8" item="3"/>
          <tpl fld="0" item="0"/>
          <tpl fld="1" item="3"/>
          <tpl hier="218" item="1"/>
          <tpl fld="3" item="5"/>
          <tpl fld="5" item="4"/>
        </tpls>
      </n>
      <n v="217" in="0">
        <tpls c="6">
          <tpl fld="8" item="2"/>
          <tpl fld="0" item="0"/>
          <tpl fld="1" item="3"/>
          <tpl hier="218" item="1"/>
          <tpl fld="3" item="5"/>
          <tpl fld="5" item="7"/>
        </tpls>
      </n>
      <n v="700" in="0">
        <tpls c="6">
          <tpl fld="8" item="0"/>
          <tpl fld="0" item="0"/>
          <tpl fld="1" item="3"/>
          <tpl hier="218" item="1"/>
          <tpl fld="3" item="5"/>
          <tpl fld="5" item="0"/>
        </tpls>
      </n>
      <n v="1" in="0">
        <tpls c="6">
          <tpl fld="8" item="4"/>
          <tpl fld="0" item="0"/>
          <tpl fld="1" item="3"/>
          <tpl hier="218" item="1"/>
          <tpl fld="3" item="5"/>
          <tpl fld="5" item="2"/>
        </tpls>
      </n>
      <n v="36" in="0">
        <tpls c="6">
          <tpl fld="8" item="1"/>
          <tpl fld="0" item="0"/>
          <tpl fld="1" item="3"/>
          <tpl hier="218" item="1"/>
          <tpl fld="3" item="5"/>
          <tpl fld="5" item="2"/>
        </tpls>
      </n>
      <n v="1562" in="0">
        <tpls c="6">
          <tpl fld="8" item="3"/>
          <tpl fld="0" item="0"/>
          <tpl fld="1" item="3"/>
          <tpl hier="218" item="1"/>
          <tpl fld="3" item="5"/>
          <tpl fld="5" item="5"/>
        </tpls>
      </n>
      <n v="2277" in="0">
        <tpls c="6">
          <tpl fld="8" item="2"/>
          <tpl fld="0" item="0"/>
          <tpl fld="1" item="3"/>
          <tpl hier="218" item="1"/>
          <tpl fld="3" item="5"/>
          <tpl fld="5" item="3"/>
        </tpls>
      </n>
      <n v="33" in="0">
        <tpls c="6">
          <tpl fld="8" item="0"/>
          <tpl fld="0" item="0"/>
          <tpl fld="1" item="3"/>
          <tpl hier="218" item="1"/>
          <tpl fld="3" item="5"/>
          <tpl fld="5" item="6"/>
        </tpls>
      </n>
      <n v="173" in="0">
        <tpls c="6">
          <tpl fld="8" item="4"/>
          <tpl fld="0" item="0"/>
          <tpl fld="1" item="3"/>
          <tpl hier="218" item="1"/>
          <tpl fld="3" item="5"/>
          <tpl fld="5" item="8"/>
        </tpls>
      </n>
      <n v="158" in="0">
        <tpls c="6">
          <tpl fld="8" item="1"/>
          <tpl fld="0" item="0"/>
          <tpl fld="1" item="3"/>
          <tpl hier="218" item="1"/>
          <tpl fld="3" item="5"/>
          <tpl fld="5" item="8"/>
        </tpls>
      </n>
      <n v="570" in="0">
        <tpls c="6">
          <tpl fld="8" item="3"/>
          <tpl fld="0" item="0"/>
          <tpl fld="1" item="3"/>
          <tpl hier="218" item="1"/>
          <tpl fld="3" item="1"/>
          <tpl fld="5" item="1"/>
        </tpls>
      </n>
      <n v="16" in="0">
        <tpls c="6">
          <tpl fld="8" item="2"/>
          <tpl fld="0" item="0"/>
          <tpl fld="1" item="3"/>
          <tpl hier="218" item="1"/>
          <tpl fld="3" item="1"/>
          <tpl fld="5" item="4"/>
        </tpls>
      </n>
      <n v="6" in="0">
        <tpls c="6">
          <tpl fld="8" item="0"/>
          <tpl fld="0" item="0"/>
          <tpl fld="1" item="3"/>
          <tpl hier="218" item="1"/>
          <tpl fld="3" item="1"/>
          <tpl fld="5" item="7"/>
        </tpls>
      </n>
      <n v="1" in="0">
        <tpls c="6">
          <tpl fld="8" item="4"/>
          <tpl fld="0" item="0"/>
          <tpl fld="1" item="3"/>
          <tpl hier="218" item="1"/>
          <tpl fld="3" item="1"/>
          <tpl fld="5" item="0"/>
        </tpls>
      </n>
      <n v="63" in="0">
        <tpls c="6">
          <tpl fld="8" item="1"/>
          <tpl fld="0" item="0"/>
          <tpl fld="1" item="3"/>
          <tpl hier="218" item="1"/>
          <tpl fld="3" item="1"/>
          <tpl fld="5" item="0"/>
        </tpls>
      </n>
      <n v="87" in="0">
        <tpls c="6">
          <tpl fld="8" item="3"/>
          <tpl fld="0" item="0"/>
          <tpl fld="1" item="3"/>
          <tpl hier="218" item="1"/>
          <tpl fld="3" item="1"/>
          <tpl fld="5" item="2"/>
        </tpls>
      </n>
      <n v="948" in="0">
        <tpls c="6">
          <tpl fld="8" item="2"/>
          <tpl fld="0" item="0"/>
          <tpl fld="1" item="3"/>
          <tpl hier="218" item="1"/>
          <tpl fld="3" item="1"/>
          <tpl fld="5" item="5"/>
        </tpls>
      </n>
      <n v="154" in="0">
        <tpls c="6">
          <tpl fld="8" item="0"/>
          <tpl fld="0" item="0"/>
          <tpl fld="1" item="3"/>
          <tpl hier="218" item="1"/>
          <tpl fld="3" item="1"/>
          <tpl fld="5" item="3"/>
        </tpls>
      </n>
      <n v="1" in="0">
        <tpls c="6">
          <tpl fld="8" item="4"/>
          <tpl fld="0" item="0"/>
          <tpl fld="1" item="3"/>
          <tpl hier="218" item="1"/>
          <tpl fld="3" item="1"/>
          <tpl fld="5" item="6"/>
        </tpls>
      </n>
      <n v="86" in="0">
        <tpls c="6">
          <tpl fld="8" item="1"/>
          <tpl fld="0" item="0"/>
          <tpl fld="1" item="3"/>
          <tpl hier="218" item="1"/>
          <tpl fld="3" item="1"/>
          <tpl fld="5" item="6"/>
        </tpls>
      </n>
      <n v="959" in="0">
        <tpls c="6">
          <tpl fld="8" item="3"/>
          <tpl fld="0" item="0"/>
          <tpl fld="1" item="3"/>
          <tpl hier="218" item="1"/>
          <tpl fld="3" item="1"/>
          <tpl fld="5" item="8"/>
        </tpls>
      </n>
      <n v="146" in="0">
        <tpls c="6">
          <tpl fld="8" item="2"/>
          <tpl fld="0" item="0"/>
          <tpl fld="1" item="3"/>
          <tpl hier="218" item="1"/>
          <tpl fld="3" item="3"/>
          <tpl fld="5" item="1"/>
        </tpls>
      </n>
      <m in="0">
        <tpls c="6">
          <tpl fld="8" item="0"/>
          <tpl fld="0" item="0"/>
          <tpl fld="1" item="3"/>
          <tpl hier="218" item="1"/>
          <tpl fld="3" item="3"/>
          <tpl fld="5" item="4"/>
        </tpls>
      </m>
      <n v="14" in="0">
        <tpls c="6">
          <tpl fld="8" item="4"/>
          <tpl fld="0" item="0"/>
          <tpl fld="1" item="3"/>
          <tpl hier="218" item="1"/>
          <tpl fld="3" item="3"/>
          <tpl fld="5" item="7"/>
        </tpls>
      </n>
      <n v="0" in="0">
        <tpls c="6">
          <tpl fld="8" item="1"/>
          <tpl fld="0" item="0"/>
          <tpl fld="1" item="3"/>
          <tpl hier="218" item="1"/>
          <tpl fld="3" item="3"/>
          <tpl fld="5" item="7"/>
        </tpls>
      </n>
      <n v="3" in="0">
        <tpls c="6">
          <tpl fld="8" item="3"/>
          <tpl fld="0" item="0"/>
          <tpl fld="1" item="3"/>
          <tpl hier="218" item="1"/>
          <tpl fld="3" item="3"/>
          <tpl fld="5" item="0"/>
        </tpls>
      </n>
      <n v="75" in="0">
        <tpls c="6">
          <tpl fld="8" item="2"/>
          <tpl fld="0" item="0"/>
          <tpl fld="1" item="3"/>
          <tpl hier="218" item="1"/>
          <tpl fld="3" item="3"/>
          <tpl fld="5" item="2"/>
        </tpls>
      </n>
      <n v="1419" in="0">
        <tpls c="6">
          <tpl fld="8" item="0"/>
          <tpl fld="0" item="0"/>
          <tpl fld="1" item="3"/>
          <tpl hier="218" item="1"/>
          <tpl fld="3" item="3"/>
          <tpl fld="5" item="5"/>
        </tpls>
      </n>
      <n v="504" in="0">
        <tpls c="6">
          <tpl fld="8" item="4"/>
          <tpl fld="0" item="0"/>
          <tpl fld="1" item="3"/>
          <tpl hier="218" item="1"/>
          <tpl fld="3" item="3"/>
          <tpl fld="5" item="3"/>
        </tpls>
      </n>
      <n v="6" in="0">
        <tpls c="6">
          <tpl fld="8" item="1"/>
          <tpl fld="0" item="0"/>
          <tpl fld="1" item="3"/>
          <tpl hier="218" item="1"/>
          <tpl fld="3" item="3"/>
          <tpl fld="5" item="3"/>
        </tpls>
      </n>
      <n v="9" in="0">
        <tpls c="6">
          <tpl fld="8" item="3"/>
          <tpl fld="0" item="0"/>
          <tpl fld="1" item="3"/>
          <tpl hier="218" item="1"/>
          <tpl fld="3" item="3"/>
          <tpl fld="5" item="6"/>
        </tpls>
      </n>
      <n v="1271" in="0">
        <tpls c="6">
          <tpl fld="8" item="2"/>
          <tpl fld="0" item="0"/>
          <tpl fld="1" item="3"/>
          <tpl hier="218" item="1"/>
          <tpl fld="3" item="3"/>
          <tpl fld="5" item="8"/>
        </tpls>
      </n>
      <n v="163" in="0">
        <tpls c="6">
          <tpl fld="8" item="0"/>
          <tpl fld="0" item="0"/>
          <tpl fld="1" item="3"/>
          <tpl hier="218" item="1"/>
          <tpl fld="3" item="4"/>
          <tpl fld="5" item="1"/>
        </tpls>
      </n>
      <m in="0">
        <tpls c="6">
          <tpl fld="8" item="4"/>
          <tpl fld="0" item="0"/>
          <tpl fld="1" item="3"/>
          <tpl hier="218" item="1"/>
          <tpl fld="3" item="4"/>
          <tpl fld="5" item="4"/>
        </tpls>
      </m>
      <n v="0" in="0">
        <tpls c="6">
          <tpl fld="8" item="1"/>
          <tpl fld="0" item="0"/>
          <tpl fld="1" item="3"/>
          <tpl hier="218" item="1"/>
          <tpl fld="3" item="4"/>
          <tpl fld="5" item="4"/>
        </tpls>
      </n>
      <n v="3" in="0">
        <tpls c="6">
          <tpl fld="8" item="3"/>
          <tpl fld="0" item="0"/>
          <tpl fld="1" item="3"/>
          <tpl hier="218" item="1"/>
          <tpl fld="3" item="4"/>
          <tpl fld="5" item="7"/>
        </tpls>
      </n>
      <n v="454" in="0">
        <tpls c="6">
          <tpl fld="8" item="2"/>
          <tpl fld="0" item="0"/>
          <tpl fld="1" item="3"/>
          <tpl hier="218" item="1"/>
          <tpl fld="3" item="4"/>
          <tpl fld="5" item="0"/>
        </tpls>
      </n>
      <n v="19" in="0">
        <tpls c="6">
          <tpl fld="8" item="0"/>
          <tpl fld="0" item="0"/>
          <tpl fld="1" item="3"/>
          <tpl hier="218" item="1"/>
          <tpl fld="3" item="4"/>
          <tpl fld="5" item="2"/>
        </tpls>
      </n>
      <n v="278" in="0">
        <tpls c="6">
          <tpl fld="8" item="4"/>
          <tpl fld="0" item="0"/>
          <tpl fld="1" item="3"/>
          <tpl hier="218" item="1"/>
          <tpl fld="3" item="4"/>
          <tpl fld="5" item="5"/>
        </tpls>
      </n>
      <n v="9" in="0">
        <tpls c="6">
          <tpl fld="8" item="1"/>
          <tpl fld="0" item="0"/>
          <tpl fld="1" item="3"/>
          <tpl hier="218" item="1"/>
          <tpl fld="3" item="4"/>
          <tpl fld="5" item="5"/>
        </tpls>
      </n>
      <n v="10" in="0">
        <tpls c="6">
          <tpl fld="8" item="3"/>
          <tpl fld="0" item="0"/>
          <tpl fld="1" item="3"/>
          <tpl hier="218" item="1"/>
          <tpl fld="3" item="4"/>
          <tpl fld="5" item="3"/>
        </tpls>
      </n>
      <n v="58" in="0">
        <tpls c="6">
          <tpl fld="8" item="2"/>
          <tpl fld="0" item="0"/>
          <tpl fld="1" item="3"/>
          <tpl hier="218" item="1"/>
          <tpl fld="3" item="4"/>
          <tpl fld="5" item="6"/>
        </tpls>
      </n>
      <n v="545" in="0">
        <tpls c="6">
          <tpl fld="8" item="0"/>
          <tpl fld="0" item="0"/>
          <tpl fld="1" item="3"/>
          <tpl hier="218" item="1"/>
          <tpl fld="3" item="4"/>
          <tpl fld="5" item="8"/>
        </tpls>
      </n>
      <n v="2" in="0">
        <tpls c="5">
          <tpl fld="8" item="4"/>
          <tpl fld="0" item="0"/>
          <tpl fld="1" item="3"/>
          <tpl hier="218" item="1"/>
          <tpl fld="3" item="6"/>
        </tpls>
      </n>
      <n v="348" in="0">
        <tpls c="5">
          <tpl fld="8" item="1"/>
          <tpl fld="0" item="0"/>
          <tpl fld="1" item="3"/>
          <tpl hier="218" item="1"/>
          <tpl fld="3" item="6"/>
        </tpls>
      </n>
      <n v="14907" in="0">
        <tpls c="5">
          <tpl fld="8" item="0"/>
          <tpl fld="0" item="0"/>
          <tpl fld="1" item="3"/>
          <tpl hier="218" item="1"/>
          <tpl fld="4" item="0"/>
        </tpls>
      </n>
      <n v="262" in="0">
        <tpls c="6">
          <tpl fld="8" item="2"/>
          <tpl fld="0" item="0"/>
          <tpl fld="1" item="3"/>
          <tpl hier="218" item="1"/>
          <tpl fld="3" item="7"/>
          <tpl fld="7" item="1"/>
        </tpls>
      </n>
      <n v="239" in="0">
        <tpls c="6">
          <tpl fld="8" item="1"/>
          <tpl fld="0" item="0"/>
          <tpl fld="1" item="3"/>
          <tpl hier="218" item="1"/>
          <tpl fld="3" item="7"/>
          <tpl fld="7" item="2"/>
        </tpls>
      </n>
      <n v="1181" in="0">
        <tpls c="6">
          <tpl fld="8" item="0"/>
          <tpl fld="0" item="0"/>
          <tpl fld="1" item="3"/>
          <tpl hier="218" item="1"/>
          <tpl fld="3" item="5"/>
          <tpl fld="5" item="1"/>
        </tpls>
      </n>
      <n v="354" in="0">
        <tpls c="6">
          <tpl fld="8" item="3"/>
          <tpl fld="0" item="0"/>
          <tpl fld="1" item="3"/>
          <tpl hier="218" item="1"/>
          <tpl fld="3" item="5"/>
          <tpl fld="5" item="7"/>
        </tpls>
      </n>
      <n v="381" in="0">
        <tpls c="6">
          <tpl fld="8" item="4"/>
          <tpl fld="0" item="0"/>
          <tpl fld="1" item="3"/>
          <tpl hier="218" item="1"/>
          <tpl fld="3" item="5"/>
          <tpl fld="5" item="5"/>
        </tpls>
      </n>
      <n v="329" in="0">
        <tpls c="6">
          <tpl fld="8" item="2"/>
          <tpl fld="0" item="0"/>
          <tpl fld="1" item="3"/>
          <tpl hier="218" item="1"/>
          <tpl fld="3" item="5"/>
          <tpl fld="5" item="6"/>
        </tpls>
      </n>
      <n v="4" in="0">
        <tpls c="6">
          <tpl fld="8" item="4"/>
          <tpl fld="0" item="0"/>
          <tpl fld="1" item="3"/>
          <tpl hier="218" item="1"/>
          <tpl fld="3" item="1"/>
          <tpl fld="5" item="1"/>
        </tpls>
      </n>
      <n v="193" in="0">
        <tpls c="6">
          <tpl fld="8" item="2"/>
          <tpl fld="0" item="0"/>
          <tpl fld="1" item="3"/>
          <tpl hier="218" item="1"/>
          <tpl fld="3" item="1"/>
          <tpl fld="5" item="7"/>
        </tpls>
      </n>
      <n v="41" in="0">
        <tpls c="6">
          <tpl fld="8" item="1"/>
          <tpl fld="0" item="0"/>
          <tpl fld="1" item="3"/>
          <tpl hier="218" item="1"/>
          <tpl fld="3" item="1"/>
          <tpl fld="5" item="2"/>
        </tpls>
      </n>
      <n v="1440" in="0">
        <tpls c="6">
          <tpl fld="8" item="2"/>
          <tpl fld="0" item="0"/>
          <tpl fld="1" item="3"/>
          <tpl hier="218" item="1"/>
          <tpl fld="3" item="1"/>
          <tpl fld="5" item="3"/>
        </tpls>
      </n>
      <n v="307" in="0">
        <tpls c="6">
          <tpl fld="8" item="1"/>
          <tpl fld="0" item="0"/>
          <tpl fld="1" item="3"/>
          <tpl hier="218" item="1"/>
          <tpl fld="3" item="1"/>
          <tpl fld="5" item="8"/>
        </tpls>
      </n>
      <n v="53" in="0">
        <tpls c="6">
          <tpl fld="8" item="0"/>
          <tpl fld="0" item="0"/>
          <tpl fld="1" item="3"/>
          <tpl hier="218" item="1"/>
          <tpl fld="3" item="3"/>
          <tpl fld="5" item="7"/>
        </tpls>
      </n>
      <n v="1" in="0">
        <tpls c="6">
          <tpl fld="8" item="3"/>
          <tpl fld="0" item="0"/>
          <tpl fld="1" item="3"/>
          <tpl hier="218" item="1"/>
          <tpl fld="3" item="3"/>
          <tpl fld="5" item="2"/>
        </tpls>
      </n>
      <n v="96" in="0">
        <tpls c="6">
          <tpl fld="8" item="4"/>
          <tpl fld="0" item="0"/>
          <tpl fld="1" item="3"/>
          <tpl hier="218" item="1"/>
          <tpl fld="3" item="3"/>
          <tpl fld="5" item="6"/>
        </tpls>
      </n>
      <n v="51" in="0">
        <tpls c="6">
          <tpl fld="8" item="2"/>
          <tpl fld="0" item="0"/>
          <tpl fld="1" item="3"/>
          <tpl hier="218" item="1"/>
          <tpl fld="3" item="4"/>
          <tpl fld="5" item="1"/>
        </tpls>
      </n>
      <n v="4" in="0">
        <tpls c="6">
          <tpl fld="8" item="3"/>
          <tpl fld="0" item="0"/>
          <tpl fld="1" item="3"/>
          <tpl hier="218" item="1"/>
          <tpl fld="3" item="4"/>
          <tpl fld="5" item="0"/>
        </tpls>
      </n>
      <n v="217" in="0">
        <tpls c="6">
          <tpl fld="8" item="4"/>
          <tpl fld="0" item="0"/>
          <tpl fld="1" item="3"/>
          <tpl hier="218" item="1"/>
          <tpl fld="3" item="4"/>
          <tpl fld="5" item="3"/>
        </tpls>
      </n>
      <n v="340" in="0">
        <tpls c="6">
          <tpl fld="8" item="2"/>
          <tpl fld="0" item="0"/>
          <tpl fld="1" item="3"/>
          <tpl hier="218" item="1"/>
          <tpl fld="3" item="4"/>
          <tpl fld="5" item="8"/>
        </tpls>
      </n>
      <n v="19523" in="0">
        <tpls c="5">
          <tpl fld="8" item="2"/>
          <tpl fld="0" item="0"/>
          <tpl fld="1" item="3"/>
          <tpl hier="218" item="1"/>
          <tpl fld="4" item="0"/>
        </tpls>
      </n>
      <n v="16" in="0">
        <tpls c="5">
          <tpl fld="8" item="0"/>
          <tpl fld="0" item="0"/>
          <tpl fld="1" item="3"/>
          <tpl hier="218" item="1"/>
          <tpl fld="3" item="0"/>
        </tpls>
      </n>
      <n v="3" in="0">
        <tpls c="5">
          <tpl fld="8" item="4"/>
          <tpl fld="0" item="0"/>
          <tpl fld="1" item="3"/>
          <tpl hier="218" item="1"/>
          <tpl fld="3" item="2"/>
        </tpls>
      </n>
      <n v="255" in="0">
        <tpls c="5">
          <tpl fld="8" item="1"/>
          <tpl fld="0" item="0"/>
          <tpl fld="1" item="3"/>
          <tpl hier="218" item="1"/>
          <tpl fld="3" item="2"/>
        </tpls>
      </n>
      <n v="1648" in="0">
        <tpls c="6">
          <tpl fld="8" item="3"/>
          <tpl fld="0" item="0"/>
          <tpl fld="1" item="3"/>
          <tpl hier="218" item="1"/>
          <tpl fld="3" item="7"/>
          <tpl fld="7" item="1"/>
        </tpls>
      </n>
      <n v="5" in="0">
        <tpls c="6">
          <tpl fld="8" item="2"/>
          <tpl fld="0" item="0"/>
          <tpl fld="1" item="3"/>
          <tpl hier="218" item="1"/>
          <tpl fld="3" item="7"/>
          <tpl fld="7" item="0"/>
        </tpls>
      </n>
      <n v="32" in="0">
        <tpls c="6">
          <tpl fld="8" item="0"/>
          <tpl fld="0" item="0"/>
          <tpl fld="1" item="3"/>
          <tpl hier="218" item="1"/>
          <tpl fld="3" item="7"/>
          <tpl fld="7" item="2"/>
        </tpls>
      </n>
      <n v="7" in="0">
        <tpls c="6">
          <tpl fld="8" item="4"/>
          <tpl fld="0" item="0"/>
          <tpl fld="1" item="3"/>
          <tpl hier="218" item="1"/>
          <tpl fld="3" item="7"/>
          <tpl fld="7" item="4"/>
        </tpls>
      </n>
      <n v="239" in="0">
        <tpls c="6">
          <tpl fld="8" item="1"/>
          <tpl fld="0" item="0"/>
          <tpl fld="1" item="3"/>
          <tpl hier="218" item="1"/>
          <tpl fld="3" item="7"/>
          <tpl fld="7" item="4"/>
        </tpls>
      </n>
      <n v="239" in="0">
        <tpls c="6">
          <tpl fld="8" item="3"/>
          <tpl fld="0" item="0"/>
          <tpl fld="1" item="3"/>
          <tpl hier="218" item="1"/>
          <tpl fld="3" item="7"/>
          <tpl fld="7" item="3"/>
        </tpls>
      </n>
      <n v="1132" in="0">
        <tpls c="6">
          <tpl fld="8" item="2"/>
          <tpl fld="0" item="0"/>
          <tpl fld="1" item="3"/>
          <tpl hier="218" item="1"/>
          <tpl fld="3" item="5"/>
          <tpl fld="5" item="1"/>
        </tpls>
      </n>
      <n v="2" in="0">
        <tpls c="6">
          <tpl fld="8" item="0"/>
          <tpl fld="0" item="0"/>
          <tpl fld="1" item="3"/>
          <tpl hier="218" item="1"/>
          <tpl fld="3" item="5"/>
          <tpl fld="5" item="4"/>
        </tpls>
      </n>
      <n v="21" in="0">
        <tpls c="6">
          <tpl fld="8" item="4"/>
          <tpl fld="0" item="0"/>
          <tpl fld="1" item="3"/>
          <tpl hier="218" item="1"/>
          <tpl fld="3" item="5"/>
          <tpl fld="5" item="7"/>
        </tpls>
      </n>
      <n v="88" in="0">
        <tpls c="6">
          <tpl fld="8" item="1"/>
          <tpl fld="0" item="0"/>
          <tpl fld="1" item="3"/>
          <tpl hier="218" item="1"/>
          <tpl fld="3" item="5"/>
          <tpl fld="5" item="7"/>
        </tpls>
      </n>
      <n v="917" in="0">
        <tpls c="6">
          <tpl fld="8" item="3"/>
          <tpl fld="0" item="0"/>
          <tpl fld="1" item="3"/>
          <tpl hier="218" item="1"/>
          <tpl fld="3" item="5"/>
          <tpl fld="5" item="0"/>
        </tpls>
      </n>
      <n v="116" in="0">
        <tpls c="6">
          <tpl fld="8" item="2"/>
          <tpl fld="0" item="0"/>
          <tpl fld="1" item="3"/>
          <tpl hier="218" item="1"/>
          <tpl fld="3" item="5"/>
          <tpl fld="5" item="2"/>
        </tpls>
      </n>
      <n v="765" in="0">
        <tpls c="6">
          <tpl fld="8" item="0"/>
          <tpl fld="0" item="0"/>
          <tpl fld="1" item="3"/>
          <tpl hier="218" item="1"/>
          <tpl fld="3" item="5"/>
          <tpl fld="5" item="5"/>
        </tpls>
      </n>
      <n v="331" in="0">
        <tpls c="6">
          <tpl fld="8" item="4"/>
          <tpl fld="0" item="0"/>
          <tpl fld="1" item="3"/>
          <tpl hier="218" item="1"/>
          <tpl fld="3" item="5"/>
          <tpl fld="5" item="3"/>
        </tpls>
      </n>
      <n v="553" in="0">
        <tpls c="6">
          <tpl fld="8" item="1"/>
          <tpl fld="0" item="0"/>
          <tpl fld="1" item="3"/>
          <tpl hier="218" item="1"/>
          <tpl fld="3" item="5"/>
          <tpl fld="5" item="3"/>
        </tpls>
      </n>
      <n v="302" in="0">
        <tpls c="6">
          <tpl fld="8" item="3"/>
          <tpl fld="0" item="0"/>
          <tpl fld="1" item="3"/>
          <tpl hier="218" item="1"/>
          <tpl fld="3" item="5"/>
          <tpl fld="5" item="6"/>
        </tpls>
      </n>
      <n v="923" in="0">
        <tpls c="6">
          <tpl fld="8" item="2"/>
          <tpl fld="0" item="0"/>
          <tpl fld="1" item="3"/>
          <tpl hier="218" item="1"/>
          <tpl fld="3" item="5"/>
          <tpl fld="5" item="8"/>
        </tpls>
      </n>
      <n v="32" in="0">
        <tpls c="6">
          <tpl fld="8" item="0"/>
          <tpl fld="0" item="0"/>
          <tpl fld="1" item="3"/>
          <tpl hier="218" item="1"/>
          <tpl fld="3" item="1"/>
          <tpl fld="5" item="1"/>
        </tpls>
      </n>
      <n v="1" in="0">
        <tpls c="6">
          <tpl fld="8" item="4"/>
          <tpl fld="0" item="0"/>
          <tpl fld="1" item="3"/>
          <tpl hier="218" item="1"/>
          <tpl fld="3" item="1"/>
          <tpl fld="5" item="4"/>
        </tpls>
      </n>
      <n v="54" in="0">
        <tpls c="6">
          <tpl fld="8" item="1"/>
          <tpl fld="0" item="0"/>
          <tpl fld="1" item="3"/>
          <tpl hier="218" item="1"/>
          <tpl fld="3" item="1"/>
          <tpl fld="5" item="4"/>
        </tpls>
      </n>
      <n v="269" in="0">
        <tpls c="6">
          <tpl fld="8" item="3"/>
          <tpl fld="0" item="0"/>
          <tpl fld="1" item="3"/>
          <tpl hier="218" item="1"/>
          <tpl fld="3" item="1"/>
          <tpl fld="5" item="7"/>
        </tpls>
      </n>
      <n v="323" in="0">
        <tpls c="6">
          <tpl fld="8" item="2"/>
          <tpl fld="0" item="0"/>
          <tpl fld="1" item="3"/>
          <tpl hier="218" item="1"/>
          <tpl fld="3" item="1"/>
          <tpl fld="5" item="0"/>
        </tpls>
      </n>
      <n v="2" in="0">
        <tpls c="6">
          <tpl fld="8" item="0"/>
          <tpl fld="0" item="0"/>
          <tpl fld="1" item="3"/>
          <tpl hier="218" item="1"/>
          <tpl fld="3" item="1"/>
          <tpl fld="5" item="2"/>
        </tpls>
      </n>
      <n v="9" in="0">
        <tpls c="6">
          <tpl fld="8" item="4"/>
          <tpl fld="0" item="0"/>
          <tpl fld="1" item="3"/>
          <tpl hier="218" item="1"/>
          <tpl fld="3" item="1"/>
          <tpl fld="5" item="5"/>
        </tpls>
      </n>
      <n v="628" in="0">
        <tpls c="6">
          <tpl fld="8" item="1"/>
          <tpl fld="0" item="0"/>
          <tpl fld="1" item="3"/>
          <tpl hier="218" item="1"/>
          <tpl fld="3" item="1"/>
          <tpl fld="5" item="5"/>
        </tpls>
      </n>
      <n v="2068" in="0">
        <tpls c="6">
          <tpl fld="8" item="3"/>
          <tpl fld="0" item="0"/>
          <tpl fld="1" item="3"/>
          <tpl hier="218" item="1"/>
          <tpl fld="3" item="1"/>
          <tpl fld="5" item="3"/>
        </tpls>
      </n>
      <n v="444" in="0">
        <tpls c="6">
          <tpl fld="8" item="2"/>
          <tpl fld="0" item="0"/>
          <tpl fld="1" item="3"/>
          <tpl hier="218" item="1"/>
          <tpl fld="3" item="1"/>
          <tpl fld="5" item="6"/>
        </tpls>
      </n>
      <n v="108" in="0">
        <tpls c="6">
          <tpl fld="8" item="0"/>
          <tpl fld="0" item="0"/>
          <tpl fld="1" item="3"/>
          <tpl hier="218" item="1"/>
          <tpl fld="3" item="1"/>
          <tpl fld="5" item="8"/>
        </tpls>
      </n>
      <n v="85" in="0">
        <tpls c="6">
          <tpl fld="8" item="4"/>
          <tpl fld="0" item="0"/>
          <tpl fld="1" item="3"/>
          <tpl hier="218" item="1"/>
          <tpl fld="3" item="3"/>
          <tpl fld="5" item="1"/>
        </tpls>
      </n>
      <n v="3" in="0">
        <tpls c="6">
          <tpl fld="8" item="1"/>
          <tpl fld="0" item="0"/>
          <tpl fld="1" item="3"/>
          <tpl hier="218" item="1"/>
          <tpl fld="3" item="3"/>
          <tpl fld="5" item="1"/>
        </tpls>
      </n>
      <n v="1" in="0">
        <tpls c="6">
          <tpl fld="8" item="3"/>
          <tpl fld="0" item="0"/>
          <tpl fld="1" item="3"/>
          <tpl hier="218" item="1"/>
          <tpl fld="3" item="3"/>
          <tpl fld="5" item="4"/>
        </tpls>
      </n>
      <n v="449" in="0">
        <tpls c="6">
          <tpl fld="8" item="2"/>
          <tpl fld="0" item="0"/>
          <tpl fld="1" item="3"/>
          <tpl hier="218" item="1"/>
          <tpl fld="3" item="3"/>
          <tpl fld="5" item="7"/>
        </tpls>
      </n>
      <n v="199" in="0">
        <tpls c="6">
          <tpl fld="8" item="0"/>
          <tpl fld="0" item="0"/>
          <tpl fld="1" item="3"/>
          <tpl hier="218" item="1"/>
          <tpl fld="3" item="3"/>
          <tpl fld="5" item="0"/>
        </tpls>
      </n>
      <n v="95" in="0">
        <tpls c="6">
          <tpl fld="8" item="4"/>
          <tpl fld="0" item="0"/>
          <tpl fld="1" item="3"/>
          <tpl hier="218" item="1"/>
          <tpl fld="3" item="3"/>
          <tpl fld="5" item="2"/>
        </tpls>
      </n>
      <n v="0" in="0">
        <tpls c="6">
          <tpl fld="8" item="1"/>
          <tpl fld="0" item="0"/>
          <tpl fld="1" item="3"/>
          <tpl hier="218" item="1"/>
          <tpl fld="3" item="3"/>
          <tpl fld="5" item="2"/>
        </tpls>
      </n>
      <n v="22" in="0">
        <tpls c="6">
          <tpl fld="8" item="3"/>
          <tpl fld="0" item="0"/>
          <tpl fld="1" item="3"/>
          <tpl hier="218" item="1"/>
          <tpl fld="3" item="3"/>
          <tpl fld="5" item="5"/>
        </tpls>
      </n>
      <n v="1595" in="0">
        <tpls c="6">
          <tpl fld="8" item="2"/>
          <tpl fld="0" item="0"/>
          <tpl fld="1" item="3"/>
          <tpl hier="218" item="1"/>
          <tpl fld="3" item="3"/>
          <tpl fld="5" item="3"/>
        </tpls>
      </n>
      <n v="495" in="0">
        <tpls c="6">
          <tpl fld="8" item="0"/>
          <tpl fld="0" item="0"/>
          <tpl fld="1" item="3"/>
          <tpl hier="218" item="1"/>
          <tpl fld="3" item="3"/>
          <tpl fld="5" item="6"/>
        </tpls>
      </n>
      <n v="341" in="0">
        <tpls c="6">
          <tpl fld="8" item="4"/>
          <tpl fld="0" item="0"/>
          <tpl fld="1" item="3"/>
          <tpl hier="218" item="1"/>
          <tpl fld="3" item="3"/>
          <tpl fld="5" item="8"/>
        </tpls>
      </n>
      <n v="7" in="0">
        <tpls c="6">
          <tpl fld="8" item="1"/>
          <tpl fld="0" item="0"/>
          <tpl fld="1" item="3"/>
          <tpl hier="218" item="1"/>
          <tpl fld="3" item="3"/>
          <tpl fld="5" item="8"/>
        </tpls>
      </n>
      <n v="9" in="0">
        <tpls c="6">
          <tpl fld="8" item="3"/>
          <tpl fld="0" item="0"/>
          <tpl fld="1" item="3"/>
          <tpl hier="218" item="1"/>
          <tpl fld="3" item="4"/>
          <tpl fld="5" item="1"/>
        </tpls>
      </n>
      <n v="1" in="0">
        <tpls c="6">
          <tpl fld="8" item="2"/>
          <tpl fld="0" item="0"/>
          <tpl fld="1" item="3"/>
          <tpl hier="218" item="1"/>
          <tpl fld="3" item="4"/>
          <tpl fld="5" item="4"/>
        </tpls>
      </n>
      <n v="1" in="0">
        <tpls c="6">
          <tpl fld="8" item="0"/>
          <tpl fld="0" item="0"/>
          <tpl fld="1" item="3"/>
          <tpl hier="218" item="1"/>
          <tpl fld="3" item="4"/>
          <tpl fld="5" item="7"/>
        </tpls>
      </n>
      <n v="110" in="0">
        <tpls c="6">
          <tpl fld="8" item="4"/>
          <tpl fld="0" item="0"/>
          <tpl fld="1" item="3"/>
          <tpl hier="218" item="1"/>
          <tpl fld="3" item="4"/>
          <tpl fld="5" item="0"/>
        </tpls>
      </n>
      <n v="0" in="0">
        <tpls c="6">
          <tpl fld="8" item="1"/>
          <tpl fld="0" item="0"/>
          <tpl fld="1" item="3"/>
          <tpl hier="218" item="1"/>
          <tpl fld="3" item="4"/>
          <tpl fld="5" item="0"/>
        </tpls>
      </n>
      <n v="0" in="0">
        <tpls c="6">
          <tpl fld="8" item="3"/>
          <tpl fld="0" item="0"/>
          <tpl fld="1" item="3"/>
          <tpl hier="218" item="1"/>
          <tpl fld="3" item="4"/>
          <tpl fld="5" item="2"/>
        </tpls>
      </n>
      <n v="443" in="0">
        <tpls c="6">
          <tpl fld="8" item="2"/>
          <tpl fld="0" item="0"/>
          <tpl fld="1" item="3"/>
          <tpl hier="218" item="1"/>
          <tpl fld="3" item="4"/>
          <tpl fld="5" item="5"/>
        </tpls>
      </n>
      <n v="679" in="0">
        <tpls c="6">
          <tpl fld="8" item="0"/>
          <tpl fld="0" item="0"/>
          <tpl fld="1" item="3"/>
          <tpl hier="218" item="1"/>
          <tpl fld="3" item="4"/>
          <tpl fld="5" item="3"/>
        </tpls>
      </n>
      <n v="8" in="0">
        <tpls c="6">
          <tpl fld="8" item="4"/>
          <tpl fld="0" item="0"/>
          <tpl fld="1" item="3"/>
          <tpl hier="218" item="1"/>
          <tpl fld="3" item="4"/>
          <tpl fld="5" item="6"/>
        </tpls>
      </n>
      <n v="0" in="0">
        <tpls c="6">
          <tpl fld="8" item="1"/>
          <tpl fld="0" item="0"/>
          <tpl fld="1" item="3"/>
          <tpl hier="218" item="1"/>
          <tpl fld="3" item="4"/>
          <tpl fld="5" item="6"/>
        </tpls>
      </n>
      <n v="6" in="0">
        <tpls c="6">
          <tpl fld="8" item="3"/>
          <tpl fld="0" item="0"/>
          <tpl fld="1" item="3"/>
          <tpl hier="218" item="1"/>
          <tpl fld="3" item="4"/>
          <tpl fld="5" item="8"/>
        </tpls>
      </n>
      <n v="154" in="0">
        <tpls c="5">
          <tpl fld="8" item="2"/>
          <tpl fld="0" item="0"/>
          <tpl fld="1" item="3"/>
          <tpl hier="218" item="1"/>
          <tpl fld="3" item="6"/>
        </tpls>
      </n>
      <n v="60" in="0">
        <tpls c="5">
          <tpl fld="8" item="1"/>
          <tpl fld="0" item="0"/>
          <tpl fld="1" item="3"/>
          <tpl hier="218" item="1"/>
          <tpl fld="3" item="0"/>
        </tpls>
      </n>
      <n v="843" in="0">
        <tpls c="5">
          <tpl fld="8" item="3"/>
          <tpl fld="0" item="0"/>
          <tpl fld="1" item="3"/>
          <tpl hier="218" item="1"/>
          <tpl fld="3" item="2"/>
        </tpls>
      </n>
      <n v="1" in="0">
        <tpls c="6">
          <tpl fld="8" item="0"/>
          <tpl fld="0" item="0"/>
          <tpl fld="1" item="3"/>
          <tpl hier="218" item="1"/>
          <tpl fld="3" item="7"/>
          <tpl fld="7" item="0"/>
        </tpls>
      </n>
      <n v="348" in="0">
        <tpls c="6">
          <tpl fld="8" item="3"/>
          <tpl fld="0" item="0"/>
          <tpl fld="1" item="3"/>
          <tpl hier="218" item="1"/>
          <tpl fld="3" item="7"/>
          <tpl fld="7" item="4"/>
        </tpls>
      </n>
      <m in="0">
        <tpls c="6">
          <tpl fld="8" item="4"/>
          <tpl fld="0" item="0"/>
          <tpl fld="1" item="3"/>
          <tpl hier="218" item="1"/>
          <tpl fld="3" item="5"/>
          <tpl fld="5" item="4"/>
        </tpls>
      </m>
      <n v="1242" in="0">
        <tpls c="6">
          <tpl fld="8" item="2"/>
          <tpl fld="0" item="0"/>
          <tpl fld="1" item="3"/>
          <tpl hier="218" item="1"/>
          <tpl fld="3" item="5"/>
          <tpl fld="5" item="0"/>
        </tpls>
      </n>
      <n v="511" in="0">
        <tpls c="6">
          <tpl fld="8" item="1"/>
          <tpl fld="0" item="0"/>
          <tpl fld="1" item="3"/>
          <tpl hier="218" item="1"/>
          <tpl fld="3" item="5"/>
          <tpl fld="5" item="5"/>
        </tpls>
      </n>
      <n v="829" in="0">
        <tpls c="6">
          <tpl fld="8" item="0"/>
          <tpl fld="0" item="0"/>
          <tpl fld="1" item="3"/>
          <tpl hier="218" item="1"/>
          <tpl fld="3" item="5"/>
          <tpl fld="5" item="8"/>
        </tpls>
      </n>
      <n v="124" in="0">
        <tpls c="6">
          <tpl fld="8" item="3"/>
          <tpl fld="0" item="0"/>
          <tpl fld="1" item="3"/>
          <tpl hier="218" item="1"/>
          <tpl fld="3" item="1"/>
          <tpl fld="5" item="4"/>
        </tpls>
      </n>
      <n v="0" in="0">
        <tpls c="6">
          <tpl fld="8" item="4"/>
          <tpl fld="0" item="0"/>
          <tpl fld="1" item="3"/>
          <tpl hier="218" item="1"/>
          <tpl fld="3" item="1"/>
          <tpl fld="5" item="2"/>
        </tpls>
      </n>
      <n v="34" in="0">
        <tpls c="6">
          <tpl fld="8" item="0"/>
          <tpl fld="0" item="0"/>
          <tpl fld="1" item="3"/>
          <tpl hier="218" item="1"/>
          <tpl fld="3" item="1"/>
          <tpl fld="5" item="6"/>
        </tpls>
      </n>
      <n v="3" in="0">
        <tpls c="6">
          <tpl fld="8" item="3"/>
          <tpl fld="0" item="0"/>
          <tpl fld="1" item="3"/>
          <tpl hier="218" item="1"/>
          <tpl fld="3" item="3"/>
          <tpl fld="5" item="1"/>
        </tpls>
      </n>
      <n v="4" in="0">
        <tpls c="6">
          <tpl fld="8" item="4"/>
          <tpl fld="0" item="0"/>
          <tpl fld="1" item="3"/>
          <tpl hier="218" item="1"/>
          <tpl fld="3" item="3"/>
          <tpl fld="5" item="0"/>
        </tpls>
      </n>
      <n v="1023" in="0">
        <tpls c="6">
          <tpl fld="8" item="2"/>
          <tpl fld="0" item="0"/>
          <tpl fld="1" item="3"/>
          <tpl hier="218" item="1"/>
          <tpl fld="3" item="3"/>
          <tpl fld="5" item="5"/>
        </tpls>
      </n>
      <n v="0" in="0">
        <tpls c="6">
          <tpl fld="8" item="1"/>
          <tpl fld="0" item="0"/>
          <tpl fld="1" item="3"/>
          <tpl hier="218" item="1"/>
          <tpl fld="3" item="3"/>
          <tpl fld="5" item="6"/>
        </tpls>
      </n>
      <m in="0">
        <tpls c="6">
          <tpl fld="8" item="0"/>
          <tpl fld="0" item="0"/>
          <tpl fld="1" item="3"/>
          <tpl hier="218" item="1"/>
          <tpl fld="3" item="4"/>
          <tpl fld="5" item="4"/>
        </tpls>
      </m>
      <n v="14" in="0">
        <tpls c="6">
          <tpl fld="8" item="4"/>
          <tpl fld="0" item="0"/>
          <tpl fld="1" item="3"/>
          <tpl hier="218" item="1"/>
          <tpl fld="3" item="4"/>
          <tpl fld="5" item="7"/>
        </tpls>
      </n>
      <n v="24" in="0">
        <tpls c="6">
          <tpl fld="8" item="2"/>
          <tpl fld="0" item="0"/>
          <tpl fld="1" item="3"/>
          <tpl hier="218" item="1"/>
          <tpl fld="3" item="4"/>
          <tpl fld="5" item="2"/>
        </tpls>
      </n>
      <n v="3" in="0">
        <tpls c="6">
          <tpl fld="8" item="1"/>
          <tpl fld="0" item="0"/>
          <tpl fld="1" item="3"/>
          <tpl hier="218" item="1"/>
          <tpl fld="3" item="4"/>
          <tpl fld="5" item="3"/>
        </tpls>
      </n>
      <n v="16057" in="0">
        <tpls c="5">
          <tpl fld="8" item="3"/>
          <tpl fld="0" item="0"/>
          <tpl fld="1" item="3"/>
          <tpl hier="218" item="1"/>
          <tpl fld="4" item="0"/>
        </tpls>
      </n>
      <n v="70" in="0">
        <tpls c="5">
          <tpl fld="8" item="2"/>
          <tpl fld="0" item="0"/>
          <tpl fld="1" item="3"/>
          <tpl hier="218" item="1"/>
          <tpl fld="3" item="0"/>
        </tpls>
      </n>
      <n v="41" in="0">
        <tpls c="5">
          <tpl fld="8" item="0"/>
          <tpl fld="0" item="0"/>
          <tpl fld="1" item="3"/>
          <tpl hier="218" item="1"/>
          <tpl fld="3" item="2"/>
        </tpls>
      </n>
      <n v="12" in="0">
        <tpls c="6">
          <tpl fld="8" item="4"/>
          <tpl fld="0" item="0"/>
          <tpl fld="1" item="3"/>
          <tpl hier="218" item="1"/>
          <tpl fld="3" item="7"/>
          <tpl fld="7" item="1"/>
        </tpls>
      </n>
      <n v="1619" in="0">
        <tpls c="6">
          <tpl fld="8" item="1"/>
          <tpl fld="0" item="0"/>
          <tpl fld="1" item="3"/>
          <tpl hier="218" item="1"/>
          <tpl fld="3" item="7"/>
          <tpl fld="7" item="1"/>
        </tpls>
      </n>
      <n v="35" in="0">
        <tpls c="6">
          <tpl fld="8" item="3"/>
          <tpl fld="0" item="0"/>
          <tpl fld="1" item="3"/>
          <tpl hier="218" item="1"/>
          <tpl fld="3" item="7"/>
          <tpl fld="7" item="0"/>
        </tpls>
      </n>
      <n v="102" in="0">
        <tpls c="6">
          <tpl fld="8" item="2"/>
          <tpl fld="0" item="0"/>
          <tpl fld="1" item="3"/>
          <tpl hier="218" item="1"/>
          <tpl fld="3" item="7"/>
          <tpl fld="7" item="2"/>
        </tpls>
      </n>
      <n v="23" in="0">
        <tpls c="6">
          <tpl fld="8" item="0"/>
          <tpl fld="0" item="0"/>
          <tpl fld="1" item="3"/>
          <tpl hier="218" item="1"/>
          <tpl fld="3" item="7"/>
          <tpl fld="7" item="4"/>
        </tpls>
      </n>
      <n v="1" in="0">
        <tpls c="6">
          <tpl fld="8" item="4"/>
          <tpl fld="0" item="0"/>
          <tpl fld="1" item="3"/>
          <tpl hier="218" item="1"/>
          <tpl fld="3" item="7"/>
          <tpl fld="7" item="3"/>
        </tpls>
      </n>
      <n v="54" in="0">
        <tpls c="6">
          <tpl fld="8" item="1"/>
          <tpl fld="0" item="0"/>
          <tpl fld="1" item="3"/>
          <tpl hier="218" item="1"/>
          <tpl fld="3" item="7"/>
          <tpl fld="7" item="3"/>
        </tpls>
      </n>
      <n v="2608" in="0">
        <tpls c="6">
          <tpl fld="8" item="3"/>
          <tpl fld="0" item="0"/>
          <tpl fld="1" item="3"/>
          <tpl hier="218" item="1"/>
          <tpl fld="3" item="5"/>
          <tpl fld="5" item="1"/>
        </tpls>
      </n>
      <n v="43" in="0">
        <tpls c="6">
          <tpl fld="8" item="2"/>
          <tpl fld="0" item="0"/>
          <tpl fld="1" item="3"/>
          <tpl hier="218" item="1"/>
          <tpl fld="3" item="5"/>
          <tpl fld="5" item="4"/>
        </tpls>
      </n>
      <n v="13" in="0">
        <tpls c="6">
          <tpl fld="8" item="0"/>
          <tpl fld="0" item="0"/>
          <tpl fld="1" item="3"/>
          <tpl hier="218" item="1"/>
          <tpl fld="3" item="5"/>
          <tpl fld="5" item="7"/>
        </tpls>
      </n>
      <n v="177" in="0">
        <tpls c="6">
          <tpl fld="8" item="4"/>
          <tpl fld="0" item="0"/>
          <tpl fld="1" item="3"/>
          <tpl hier="218" item="1"/>
          <tpl fld="3" item="5"/>
          <tpl fld="5" item="0"/>
        </tpls>
      </n>
      <n v="211" in="0">
        <tpls c="6">
          <tpl fld="8" item="1"/>
          <tpl fld="0" item="0"/>
          <tpl fld="1" item="3"/>
          <tpl hier="218" item="1"/>
          <tpl fld="3" item="5"/>
          <tpl fld="5" item="0"/>
        </tpls>
      </n>
      <n v="44" in="0">
        <tpls c="6">
          <tpl fld="8" item="3"/>
          <tpl fld="0" item="0"/>
          <tpl fld="1" item="3"/>
          <tpl hier="218" item="1"/>
          <tpl fld="3" item="5"/>
          <tpl fld="5" item="2"/>
        </tpls>
      </n>
      <n v="1360" in="0">
        <tpls c="6">
          <tpl fld="8" item="2"/>
          <tpl fld="0" item="0"/>
          <tpl fld="1" item="3"/>
          <tpl hier="218" item="1"/>
          <tpl fld="3" item="5"/>
          <tpl fld="5" item="5"/>
        </tpls>
      </n>
      <n v="1395" in="0">
        <tpls c="6">
          <tpl fld="8" item="0"/>
          <tpl fld="0" item="0"/>
          <tpl fld="1" item="3"/>
          <tpl hier="218" item="1"/>
          <tpl fld="3" item="5"/>
          <tpl fld="5" item="3"/>
        </tpls>
      </n>
      <n v="3" in="0">
        <tpls c="6">
          <tpl fld="8" item="4"/>
          <tpl fld="0" item="0"/>
          <tpl fld="1" item="3"/>
          <tpl hier="218" item="1"/>
          <tpl fld="3" item="5"/>
          <tpl fld="5" item="6"/>
        </tpls>
      </n>
      <n v="43" in="0">
        <tpls c="6">
          <tpl fld="8" item="1"/>
          <tpl fld="0" item="0"/>
          <tpl fld="1" item="3"/>
          <tpl hier="218" item="1"/>
          <tpl fld="3" item="5"/>
          <tpl fld="5" item="6"/>
        </tpls>
      </n>
      <n v="469" in="0">
        <tpls c="6">
          <tpl fld="8" item="3"/>
          <tpl fld="0" item="0"/>
          <tpl fld="1" item="3"/>
          <tpl hier="218" item="1"/>
          <tpl fld="3" item="5"/>
          <tpl fld="5" item="8"/>
        </tpls>
      </n>
      <n v="195" in="0">
        <tpls c="6">
          <tpl fld="8" item="2"/>
          <tpl fld="0" item="0"/>
          <tpl fld="1" item="3"/>
          <tpl hier="218" item="1"/>
          <tpl fld="3" item="1"/>
          <tpl fld="5" item="1"/>
        </tpls>
      </n>
      <n v="2" in="0">
        <tpls c="6">
          <tpl fld="8" item="0"/>
          <tpl fld="0" item="0"/>
          <tpl fld="1" item="3"/>
          <tpl hier="218" item="1"/>
          <tpl fld="3" item="1"/>
          <tpl fld="5" item="4"/>
        </tpls>
      </n>
      <m in="0">
        <tpls c="6">
          <tpl fld="8" item="4"/>
          <tpl fld="0" item="0"/>
          <tpl fld="1" item="3"/>
          <tpl hier="218" item="1"/>
          <tpl fld="3" item="1"/>
          <tpl fld="5" item="7"/>
        </tpls>
      </m>
      <n v="41" in="0">
        <tpls c="6">
          <tpl fld="8" item="1"/>
          <tpl fld="0" item="0"/>
          <tpl fld="1" item="3"/>
          <tpl hier="218" item="1"/>
          <tpl fld="3" item="1"/>
          <tpl fld="5" item="7"/>
        </tpls>
      </n>
      <n v="298" in="0">
        <tpls c="6">
          <tpl fld="8" item="3"/>
          <tpl fld="0" item="0"/>
          <tpl fld="1" item="3"/>
          <tpl hier="218" item="1"/>
          <tpl fld="3" item="1"/>
          <tpl fld="5" item="0"/>
        </tpls>
      </n>
      <n v="19" in="0">
        <tpls c="6">
          <tpl fld="8" item="2"/>
          <tpl fld="0" item="0"/>
          <tpl fld="1" item="3"/>
          <tpl hier="218" item="1"/>
          <tpl fld="3" item="1"/>
          <tpl fld="5" item="2"/>
        </tpls>
      </n>
      <n v="108" in="0">
        <tpls c="6">
          <tpl fld="8" item="0"/>
          <tpl fld="0" item="0"/>
          <tpl fld="1" item="3"/>
          <tpl hier="218" item="1"/>
          <tpl fld="3" item="1"/>
          <tpl fld="5" item="5"/>
        </tpls>
      </n>
      <n v="13" in="0">
        <tpls c="6">
          <tpl fld="8" item="4"/>
          <tpl fld="0" item="0"/>
          <tpl fld="1" item="3"/>
          <tpl hier="218" item="1"/>
          <tpl fld="3" item="1"/>
          <tpl fld="5" item="3"/>
        </tpls>
      </n>
      <n v="405" in="0">
        <tpls c="6">
          <tpl fld="8" item="1"/>
          <tpl fld="0" item="0"/>
          <tpl fld="1" item="3"/>
          <tpl hier="218" item="1"/>
          <tpl fld="3" item="1"/>
          <tpl fld="5" item="3"/>
        </tpls>
      </n>
      <n v="493" in="0">
        <tpls c="6">
          <tpl fld="8" item="3"/>
          <tpl fld="0" item="0"/>
          <tpl fld="1" item="3"/>
          <tpl hier="218" item="1"/>
          <tpl fld="3" item="1"/>
          <tpl fld="5" item="6"/>
        </tpls>
      </n>
      <n v="918" in="0">
        <tpls c="6">
          <tpl fld="8" item="2"/>
          <tpl fld="0" item="0"/>
          <tpl fld="1" item="3"/>
          <tpl hier="218" item="1"/>
          <tpl fld="3" item="1"/>
          <tpl fld="5" item="8"/>
        </tpls>
      </n>
      <n v="283" in="0">
        <tpls c="6">
          <tpl fld="8" item="0"/>
          <tpl fld="0" item="0"/>
          <tpl fld="1" item="3"/>
          <tpl hier="218" item="1"/>
          <tpl fld="3" item="3"/>
          <tpl fld="5" item="1"/>
        </tpls>
      </n>
      <m in="0">
        <tpls c="6">
          <tpl fld="8" item="4"/>
          <tpl fld="0" item="0"/>
          <tpl fld="1" item="3"/>
          <tpl hier="218" item="1"/>
          <tpl fld="3" item="3"/>
          <tpl fld="5" item="4"/>
        </tpls>
      </m>
      <n v="1" in="0">
        <tpls c="6">
          <tpl fld="8" item="1"/>
          <tpl fld="0" item="0"/>
          <tpl fld="1" item="3"/>
          <tpl hier="218" item="1"/>
          <tpl fld="3" item="3"/>
          <tpl fld="5" item="4"/>
        </tpls>
      </n>
      <n v="2" in="0">
        <tpls c="6">
          <tpl fld="8" item="3"/>
          <tpl fld="0" item="0"/>
          <tpl fld="1" item="3"/>
          <tpl hier="218" item="1"/>
          <tpl fld="3" item="3"/>
          <tpl fld="5" item="7"/>
        </tpls>
      </n>
      <n v="345" in="0">
        <tpls c="6">
          <tpl fld="8" item="2"/>
          <tpl fld="0" item="0"/>
          <tpl fld="1" item="3"/>
          <tpl hier="218" item="1"/>
          <tpl fld="3" item="3"/>
          <tpl fld="5" item="0"/>
        </tpls>
      </n>
      <n v="98" in="0">
        <tpls c="6">
          <tpl fld="8" item="0"/>
          <tpl fld="0" item="0"/>
          <tpl fld="1" item="3"/>
          <tpl hier="218" item="1"/>
          <tpl fld="3" item="3"/>
          <tpl fld="5" item="2"/>
        </tpls>
      </n>
      <n v="437" in="0">
        <tpls c="6">
          <tpl fld="8" item="4"/>
          <tpl fld="0" item="0"/>
          <tpl fld="1" item="3"/>
          <tpl hier="218" item="1"/>
          <tpl fld="3" item="3"/>
          <tpl fld="5" item="5"/>
        </tpls>
      </n>
      <n v="4" in="0">
        <tpls c="6">
          <tpl fld="8" item="1"/>
          <tpl fld="0" item="0"/>
          <tpl fld="1" item="3"/>
          <tpl hier="218" item="1"/>
          <tpl fld="3" item="3"/>
          <tpl fld="5" item="5"/>
        </tpls>
      </n>
      <n v="34" in="0">
        <tpls c="6">
          <tpl fld="8" item="3"/>
          <tpl fld="0" item="0"/>
          <tpl fld="1" item="3"/>
          <tpl hier="218" item="1"/>
          <tpl fld="3" item="3"/>
          <tpl fld="5" item="3"/>
        </tpls>
      </n>
      <n v="605" in="0">
        <tpls c="6">
          <tpl fld="8" item="2"/>
          <tpl fld="0" item="0"/>
          <tpl fld="1" item="3"/>
          <tpl hier="218" item="1"/>
          <tpl fld="3" item="3"/>
          <tpl fld="5" item="6"/>
        </tpls>
      </n>
      <n v="2083" in="0">
        <tpls c="6">
          <tpl fld="8" item="0"/>
          <tpl fld="0" item="0"/>
          <tpl fld="1" item="3"/>
          <tpl hier="218" item="1"/>
          <tpl fld="3" item="3"/>
          <tpl fld="5" item="8"/>
        </tpls>
      </n>
      <n v="34" in="0">
        <tpls c="6">
          <tpl fld="8" item="4"/>
          <tpl fld="0" item="0"/>
          <tpl fld="1" item="3"/>
          <tpl hier="218" item="1"/>
          <tpl fld="3" item="4"/>
          <tpl fld="5" item="1"/>
        </tpls>
      </n>
      <n v="5" in="0">
        <tpls c="6">
          <tpl fld="8" item="1"/>
          <tpl fld="0" item="0"/>
          <tpl fld="1" item="3"/>
          <tpl hier="218" item="1"/>
          <tpl fld="3" item="4"/>
          <tpl fld="5" item="1"/>
        </tpls>
      </n>
      <n v="1" in="0">
        <tpls c="6">
          <tpl fld="8" item="3"/>
          <tpl fld="0" item="0"/>
          <tpl fld="1" item="3"/>
          <tpl hier="218" item="1"/>
          <tpl fld="3" item="4"/>
          <tpl fld="5" item="4"/>
        </tpls>
      </n>
      <n v="10" in="0">
        <tpls c="6">
          <tpl fld="8" item="2"/>
          <tpl fld="0" item="0"/>
          <tpl fld="1" item="3"/>
          <tpl hier="218" item="1"/>
          <tpl fld="3" item="4"/>
          <tpl fld="5" item="7"/>
        </tpls>
      </n>
      <n v="518" in="0">
        <tpls c="6">
          <tpl fld="8" item="0"/>
          <tpl fld="0" item="0"/>
          <tpl fld="1" item="3"/>
          <tpl hier="218" item="1"/>
          <tpl fld="3" item="4"/>
          <tpl fld="5" item="0"/>
        </tpls>
      </n>
      <n v="5" in="0">
        <tpls c="6">
          <tpl fld="8" item="4"/>
          <tpl fld="0" item="0"/>
          <tpl fld="1" item="3"/>
          <tpl hier="218" item="1"/>
          <tpl fld="3" item="4"/>
          <tpl fld="5" item="2"/>
        </tpls>
      </n>
      <n v="1" in="0">
        <tpls c="6">
          <tpl fld="8" item="1"/>
          <tpl fld="0" item="0"/>
          <tpl fld="1" item="3"/>
          <tpl hier="218" item="1"/>
          <tpl fld="3" item="4"/>
          <tpl fld="5" item="2"/>
        </tpls>
      </n>
      <n v="6" in="0">
        <tpls c="6">
          <tpl fld="8" item="3"/>
          <tpl fld="0" item="0"/>
          <tpl fld="1" item="3"/>
          <tpl hier="218" item="1"/>
          <tpl fld="3" item="4"/>
          <tpl fld="5" item="5"/>
        </tpls>
      </n>
      <n v="498" in="0">
        <tpls c="6">
          <tpl fld="8" item="2"/>
          <tpl fld="0" item="0"/>
          <tpl fld="1" item="3"/>
          <tpl hier="218" item="1"/>
          <tpl fld="3" item="4"/>
          <tpl fld="5" item="3"/>
        </tpls>
      </n>
      <n v="37" in="0">
        <tpls c="6">
          <tpl fld="8" item="0"/>
          <tpl fld="0" item="0"/>
          <tpl fld="1" item="3"/>
          <tpl hier="218" item="1"/>
          <tpl fld="3" item="4"/>
          <tpl fld="5" item="6"/>
        </tpls>
      </n>
      <n v="145" in="0">
        <tpls c="6">
          <tpl fld="8" item="4"/>
          <tpl fld="0" item="0"/>
          <tpl fld="1" item="3"/>
          <tpl hier="218" item="1"/>
          <tpl fld="3" item="4"/>
          <tpl fld="5" item="8"/>
        </tpls>
      </n>
      <n v="4" in="0">
        <tpls c="6">
          <tpl fld="8" item="1"/>
          <tpl fld="0" item="0"/>
          <tpl fld="1" item="3"/>
          <tpl hier="218" item="1"/>
          <tpl fld="3" item="4"/>
          <tpl fld="5" item="8"/>
        </tpls>
      </n>
      <n v="366" in="0">
        <tpls c="5">
          <tpl fld="8" item="3"/>
          <tpl fld="0" item="0"/>
          <tpl fld="1" item="3"/>
          <tpl hier="218" item="1"/>
          <tpl fld="3" item="6"/>
        </tpls>
      </n>
      <m in="0">
        <tpls c="5">
          <tpl fld="8" item="4"/>
          <tpl fld="0" item="0"/>
          <tpl fld="1" item="3"/>
          <tpl hier="218" item="1"/>
          <tpl fld="3" item="0"/>
        </tpls>
      </m>
      <n v="9" in="0">
        <tpls c="6">
          <tpl fld="8" item="4"/>
          <tpl fld="0" item="0"/>
          <tpl fld="1" item="3"/>
          <tpl hier="218" item="1"/>
          <tpl fld="3" item="7"/>
          <tpl fld="7" item="2"/>
        </tpls>
      </n>
      <n v="141" in="0">
        <tpls c="6">
          <tpl fld="8" item="2"/>
          <tpl fld="0" item="0"/>
          <tpl fld="1" item="3"/>
          <tpl hier="218" item="1"/>
          <tpl fld="3" item="7"/>
          <tpl fld="7" item="3"/>
        </tpls>
      </n>
      <n v="362" in="0">
        <tpls c="6">
          <tpl fld="8" item="1"/>
          <tpl fld="0" item="0"/>
          <tpl fld="1" item="3"/>
          <tpl hier="218" item="1"/>
          <tpl fld="3" item="5"/>
          <tpl fld="5" item="4"/>
        </tpls>
      </n>
      <n v="16" in="0">
        <tpls c="6">
          <tpl fld="8" item="0"/>
          <tpl fld="0" item="0"/>
          <tpl fld="1" item="3"/>
          <tpl hier="218" item="1"/>
          <tpl fld="3" item="5"/>
          <tpl fld="5" item="2"/>
        </tpls>
      </n>
      <n v="2299" in="0">
        <tpls c="6">
          <tpl fld="8" item="3"/>
          <tpl fld="0" item="0"/>
          <tpl fld="1" item="3"/>
          <tpl hier="218" item="1"/>
          <tpl fld="3" item="5"/>
          <tpl fld="5" item="3"/>
        </tpls>
      </n>
      <n v="484" in="0">
        <tpls c="6">
          <tpl fld="8" item="1"/>
          <tpl fld="0" item="0"/>
          <tpl fld="1" item="3"/>
          <tpl hier="218" item="1"/>
          <tpl fld="3" item="1"/>
          <tpl fld="5" item="1"/>
        </tpls>
      </n>
      <n v="28" in="0">
        <tpls c="6">
          <tpl fld="8" item="0"/>
          <tpl fld="0" item="0"/>
          <tpl fld="1" item="3"/>
          <tpl hier="218" item="1"/>
          <tpl fld="3" item="1"/>
          <tpl fld="5" item="0"/>
        </tpls>
      </n>
      <n v="1734" in="0">
        <tpls c="6">
          <tpl fld="8" item="3"/>
          <tpl fld="0" item="0"/>
          <tpl fld="1" item="3"/>
          <tpl hier="218" item="1"/>
          <tpl fld="3" item="1"/>
          <tpl fld="5" item="5"/>
        </tpls>
      </n>
      <n v="6" in="0">
        <tpls c="6">
          <tpl fld="8" item="4"/>
          <tpl fld="0" item="0"/>
          <tpl fld="1" item="3"/>
          <tpl hier="218" item="1"/>
          <tpl fld="3" item="1"/>
          <tpl fld="5" item="8"/>
        </tpls>
      </n>
      <m in="0">
        <tpls c="6">
          <tpl fld="8" item="2"/>
          <tpl fld="0" item="0"/>
          <tpl fld="1" item="3"/>
          <tpl hier="218" item="1"/>
          <tpl fld="3" item="3"/>
          <tpl fld="5" item="4"/>
        </tpls>
      </m>
      <n v="1" in="0">
        <tpls c="6">
          <tpl fld="8" item="1"/>
          <tpl fld="0" item="0"/>
          <tpl fld="1" item="3"/>
          <tpl hier="218" item="1"/>
          <tpl fld="3" item="3"/>
          <tpl fld="5" item="0"/>
        </tpls>
      </n>
      <n v="2295" in="0">
        <tpls c="6">
          <tpl fld="8" item="0"/>
          <tpl fld="0" item="0"/>
          <tpl fld="1" item="3"/>
          <tpl hier="218" item="1"/>
          <tpl fld="3" item="3"/>
          <tpl fld="5" item="3"/>
        </tpls>
      </n>
      <n v="14" in="0">
        <tpls c="6">
          <tpl fld="8" item="3"/>
          <tpl fld="0" item="0"/>
          <tpl fld="1" item="3"/>
          <tpl hier="218" item="1"/>
          <tpl fld="3" item="3"/>
          <tpl fld="5" item="8"/>
        </tpls>
      </n>
      <n v="1" in="0">
        <tpls c="6">
          <tpl fld="8" item="1"/>
          <tpl fld="0" item="0"/>
          <tpl fld="1" item="3"/>
          <tpl hier="218" item="1"/>
          <tpl fld="3" item="4"/>
          <tpl fld="5" item="7"/>
        </tpls>
      </n>
      <n v="612" in="0">
        <tpls c="6">
          <tpl fld="8" item="0"/>
          <tpl fld="0" item="0"/>
          <tpl fld="1" item="3"/>
          <tpl hier="218" item="1"/>
          <tpl fld="3" item="4"/>
          <tpl fld="5" item="5"/>
        </tpls>
      </n>
      <n v="1" in="0">
        <tpls c="6">
          <tpl fld="8" item="3"/>
          <tpl fld="0" item="0"/>
          <tpl fld="1" item="3"/>
          <tpl hier="218" item="1"/>
          <tpl fld="3" item="4"/>
          <tpl fld="5" item="6"/>
        </tpls>
      </n>
      <n v="44" in="0">
        <tpls c="5">
          <tpl fld="8" item="0"/>
          <tpl fld="0" item="0"/>
          <tpl fld="1" item="3"/>
          <tpl hier="218" item="1"/>
          <tpl fld="3" item="6"/>
        </tpls>
      </n>
      <n v="34841" in="0">
        <tpls c="5">
          <tpl fld="0" item="0"/>
          <tpl fld="2" item="2"/>
          <tpl fld="1" item="3"/>
          <tpl hier="218" item="1"/>
          <tpl fld="4" item="0"/>
        </tpls>
      </n>
      <n v="1783" in="0">
        <tpls c="5">
          <tpl fld="0" item="0"/>
          <tpl fld="2" item="1"/>
          <tpl fld="1" item="3"/>
          <tpl hier="218" item="1"/>
          <tpl fld="4" item="0"/>
        </tpls>
      </n>
      <n v="22" in="0">
        <tpls c="5">
          <tpl fld="0" item="0"/>
          <tpl fld="2" item="4"/>
          <tpl fld="1" item="3"/>
          <tpl hier="218" item="1"/>
          <tpl fld="3" item="0"/>
        </tpls>
      </n>
      <n v="194" in="0">
        <tpls c="5">
          <tpl fld="0" item="0"/>
          <tpl fld="2" item="2"/>
          <tpl fld="1" item="3"/>
          <tpl hier="218" item="1"/>
          <tpl fld="3" item="2"/>
        </tpls>
      </n>
      <n v="109" in="0">
        <tpls c="5">
          <tpl fld="0" item="0"/>
          <tpl fld="2" item="1"/>
          <tpl fld="1" item="3"/>
          <tpl hier="218" item="1"/>
          <tpl fld="3" item="2"/>
        </tpls>
      </n>
      <n v="587" in="0">
        <tpls c="6">
          <tpl fld="0" item="0"/>
          <tpl fld="2" item="4"/>
          <tpl fld="1" item="3"/>
          <tpl hier="218" item="1"/>
          <tpl fld="3" item="7"/>
          <tpl fld="7" item="1"/>
        </tpls>
      </n>
      <n v="9" in="0">
        <tpls c="6">
          <tpl fld="0" item="0"/>
          <tpl fld="2" item="2"/>
          <tpl fld="1" item="3"/>
          <tpl hier="218" item="1"/>
          <tpl fld="3" item="7"/>
          <tpl fld="7" item="0"/>
        </tpls>
      </n>
      <n v="19" in="0">
        <tpls c="6">
          <tpl fld="0" item="0"/>
          <tpl fld="2" item="1"/>
          <tpl fld="1" item="3"/>
          <tpl hier="218" item="1"/>
          <tpl fld="3" item="7"/>
          <tpl fld="7" item="0"/>
        </tpls>
      </n>
      <n v="159" in="0">
        <tpls c="6">
          <tpl fld="0" item="0"/>
          <tpl fld="2" item="4"/>
          <tpl fld="1" item="3"/>
          <tpl hier="218" item="1"/>
          <tpl fld="3" item="7"/>
          <tpl fld="7" item="2"/>
        </tpls>
      </n>
      <n v="116" in="0">
        <tpls c="6">
          <tpl fld="0" item="0"/>
          <tpl fld="2" item="2"/>
          <tpl fld="1" item="3"/>
          <tpl hier="218" item="1"/>
          <tpl fld="3" item="7"/>
          <tpl fld="7" item="4"/>
        </tpls>
      </n>
      <n v="55" in="0">
        <tpls c="6">
          <tpl fld="0" item="0"/>
          <tpl fld="2" item="1"/>
          <tpl fld="1" item="3"/>
          <tpl hier="218" item="1"/>
          <tpl fld="3" item="7"/>
          <tpl fld="7" item="4"/>
        </tpls>
      </n>
      <n v="138" in="0">
        <tpls c="6">
          <tpl fld="0" item="0"/>
          <tpl fld="2" item="4"/>
          <tpl fld="1" item="3"/>
          <tpl hier="218" item="1"/>
          <tpl fld="3" item="7"/>
          <tpl fld="7" item="3"/>
        </tpls>
      </n>
      <n v="2094" in="0">
        <tpls c="6">
          <tpl fld="0" item="0"/>
          <tpl fld="2" item="2"/>
          <tpl fld="1" item="3"/>
          <tpl hier="218" item="1"/>
          <tpl fld="3" item="5"/>
          <tpl fld="5" item="1"/>
        </tpls>
      </n>
      <n v="765" in="0">
        <tpls c="6">
          <tpl fld="0" item="0"/>
          <tpl fld="2" item="1"/>
          <tpl fld="1" item="3"/>
          <tpl hier="218" item="1"/>
          <tpl fld="3" item="5"/>
          <tpl fld="5" item="1"/>
        </tpls>
      </n>
      <n v="491" in="0">
        <tpls c="6">
          <tpl fld="0" item="0"/>
          <tpl fld="2" item="4"/>
          <tpl fld="1" item="3"/>
          <tpl hier="218" item="1"/>
          <tpl fld="3" item="5"/>
          <tpl fld="5" item="4"/>
        </tpls>
      </n>
      <n v="190" in="0">
        <tpls c="6">
          <tpl fld="0" item="0"/>
          <tpl fld="2" item="2"/>
          <tpl fld="1" item="3"/>
          <tpl hier="218" item="1"/>
          <tpl fld="3" item="5"/>
          <tpl fld="5" item="7"/>
        </tpls>
      </n>
      <n v="24" in="0">
        <tpls c="6">
          <tpl fld="0" item="0"/>
          <tpl fld="2" item="1"/>
          <tpl fld="1" item="3"/>
          <tpl hier="218" item="1"/>
          <tpl fld="3" item="5"/>
          <tpl fld="5" item="7"/>
        </tpls>
      </n>
      <n v="451" in="0">
        <tpls c="6">
          <tpl fld="0" item="0"/>
          <tpl fld="2" item="4"/>
          <tpl fld="1" item="3"/>
          <tpl hier="218" item="1"/>
          <tpl fld="3" item="5"/>
          <tpl fld="5" item="0"/>
        </tpls>
      </n>
      <n v="129" in="0">
        <tpls c="6">
          <tpl fld="0" item="0"/>
          <tpl fld="2" item="2"/>
          <tpl fld="1" item="3"/>
          <tpl hier="218" item="1"/>
          <tpl fld="3" item="5"/>
          <tpl fld="5" item="2"/>
        </tpls>
      </n>
      <n v="8" in="0">
        <tpls c="6">
          <tpl fld="0" item="0"/>
          <tpl fld="2" item="1"/>
          <tpl fld="1" item="3"/>
          <tpl hier="218" item="1"/>
          <tpl fld="3" item="5"/>
          <tpl fld="5" item="2"/>
        </tpls>
      </n>
      <n v="726" in="0">
        <tpls c="6">
          <tpl fld="0" item="0"/>
          <tpl fld="2" item="4"/>
          <tpl fld="1" item="3"/>
          <tpl hier="218" item="1"/>
          <tpl fld="3" item="5"/>
          <tpl fld="5" item="5"/>
        </tpls>
      </n>
      <n v="3635" in="0">
        <tpls c="6">
          <tpl fld="0" item="0"/>
          <tpl fld="2" item="2"/>
          <tpl fld="1" item="3"/>
          <tpl hier="218" item="1"/>
          <tpl fld="3" item="5"/>
          <tpl fld="5" item="3"/>
        </tpls>
      </n>
      <n v="101" in="0">
        <tpls c="6">
          <tpl fld="0" item="0"/>
          <tpl fld="2" item="1"/>
          <tpl fld="1" item="3"/>
          <tpl hier="218" item="1"/>
          <tpl fld="3" item="5"/>
          <tpl fld="5" item="3"/>
        </tpls>
      </n>
      <n v="184" in="0">
        <tpls c="6">
          <tpl fld="0" item="0"/>
          <tpl fld="2" item="4"/>
          <tpl fld="1" item="3"/>
          <tpl hier="218" item="1"/>
          <tpl fld="3" item="5"/>
          <tpl fld="5" item="6"/>
        </tpls>
      </n>
      <n v="1828" in="0">
        <tpls c="6">
          <tpl fld="0" item="0"/>
          <tpl fld="2" item="2"/>
          <tpl fld="1" item="3"/>
          <tpl hier="218" item="1"/>
          <tpl fld="3" item="5"/>
          <tpl fld="5" item="8"/>
        </tpls>
      </n>
      <n v="38" in="0">
        <tpls c="6">
          <tpl fld="0" item="0"/>
          <tpl fld="2" item="1"/>
          <tpl fld="1" item="3"/>
          <tpl hier="218" item="1"/>
          <tpl fld="3" item="5"/>
          <tpl fld="5" item="8"/>
        </tpls>
      </n>
      <n v="276" in="0">
        <tpls c="6">
          <tpl fld="0" item="0"/>
          <tpl fld="2" item="4"/>
          <tpl fld="1" item="3"/>
          <tpl hier="218" item="1"/>
          <tpl fld="3" item="1"/>
          <tpl fld="5" item="1"/>
        </tpls>
      </n>
      <n v="8" in="0">
        <tpls c="6">
          <tpl fld="0" item="0"/>
          <tpl fld="2" item="2"/>
          <tpl fld="1" item="3"/>
          <tpl hier="218" item="1"/>
          <tpl fld="3" item="1"/>
          <tpl fld="5" item="4"/>
        </tpls>
      </n>
      <n v="10" in="0">
        <tpls c="6">
          <tpl fld="0" item="0"/>
          <tpl fld="2" item="1"/>
          <tpl fld="1" item="3"/>
          <tpl hier="218" item="1"/>
          <tpl fld="3" item="1"/>
          <tpl fld="5" item="4"/>
        </tpls>
      </n>
      <n v="91" in="0">
        <tpls c="6">
          <tpl fld="0" item="0"/>
          <tpl fld="2" item="4"/>
          <tpl fld="1" item="3"/>
          <tpl hier="218" item="1"/>
          <tpl fld="3" item="1"/>
          <tpl fld="5" item="7"/>
        </tpls>
      </n>
      <n v="247" in="0">
        <tpls c="6">
          <tpl fld="0" item="0"/>
          <tpl fld="2" item="2"/>
          <tpl fld="1" item="3"/>
          <tpl hier="218" item="1"/>
          <tpl fld="3" item="1"/>
          <tpl fld="5" item="0"/>
        </tpls>
      </n>
      <n v="12" in="0">
        <tpls c="6">
          <tpl fld="0" item="0"/>
          <tpl fld="2" item="1"/>
          <tpl fld="1" item="3"/>
          <tpl hier="218" item="1"/>
          <tpl fld="3" item="1"/>
          <tpl fld="5" item="0"/>
        </tpls>
      </n>
      <n v="76" in="0">
        <tpls c="6">
          <tpl fld="0" item="0"/>
          <tpl fld="2" item="4"/>
          <tpl fld="1" item="3"/>
          <tpl hier="218" item="1"/>
          <tpl fld="3" item="1"/>
          <tpl fld="5" item="2"/>
        </tpls>
      </n>
      <n v="731" in="0">
        <tpls c="6">
          <tpl fld="0" item="0"/>
          <tpl fld="2" item="2"/>
          <tpl fld="1" item="3"/>
          <tpl hier="218" item="1"/>
          <tpl fld="3" item="1"/>
          <tpl fld="5" item="5"/>
        </tpls>
      </n>
      <n v="157" in="0">
        <tpls c="6">
          <tpl fld="0" item="0"/>
          <tpl fld="2" item="1"/>
          <tpl fld="1" item="3"/>
          <tpl hier="218" item="1"/>
          <tpl fld="3" item="1"/>
          <tpl fld="5" item="5"/>
        </tpls>
      </n>
      <n v="1049" in="0">
        <tpls c="6">
          <tpl fld="0" item="0"/>
          <tpl fld="2" item="4"/>
          <tpl fld="1" item="3"/>
          <tpl hier="218" item="1"/>
          <tpl fld="3" item="1"/>
          <tpl fld="5" item="3"/>
        </tpls>
      </n>
      <n v="323" in="0">
        <tpls c="6">
          <tpl fld="0" item="0"/>
          <tpl fld="2" item="2"/>
          <tpl fld="1" item="3"/>
          <tpl hier="218" item="1"/>
          <tpl fld="3" item="1"/>
          <tpl fld="5" item="6"/>
        </tpls>
      </n>
      <n v="31" in="0">
        <tpls c="6">
          <tpl fld="0" item="0"/>
          <tpl fld="2" item="1"/>
          <tpl fld="1" item="3"/>
          <tpl hier="218" item="1"/>
          <tpl fld="3" item="1"/>
          <tpl fld="5" item="6"/>
        </tpls>
      </n>
      <n v="512" in="0">
        <tpls c="6">
          <tpl fld="0" item="0"/>
          <tpl fld="2" item="4"/>
          <tpl fld="1" item="3"/>
          <tpl hier="218" item="1"/>
          <tpl fld="3" item="1"/>
          <tpl fld="5" item="8"/>
        </tpls>
      </n>
      <n v="503" in="0">
        <tpls c="6">
          <tpl fld="0" item="0"/>
          <tpl fld="2" item="2"/>
          <tpl fld="1" item="3"/>
          <tpl hier="218" item="1"/>
          <tpl fld="3" item="3"/>
          <tpl fld="5" item="1"/>
        </tpls>
      </n>
      <n v="1" in="0">
        <tpls c="6">
          <tpl fld="0" item="0"/>
          <tpl fld="2" item="1"/>
          <tpl fld="1" item="3"/>
          <tpl hier="218" item="1"/>
          <tpl fld="3" item="3"/>
          <tpl fld="5" item="1"/>
        </tpls>
      </n>
      <n v="0" in="0">
        <tpls c="6">
          <tpl fld="0" item="0"/>
          <tpl fld="2" item="4"/>
          <tpl fld="1" item="3"/>
          <tpl hier="218" item="1"/>
          <tpl fld="3" item="3"/>
          <tpl fld="5" item="4"/>
        </tpls>
      </n>
      <n v="513" in="0">
        <tpls c="6">
          <tpl fld="0" item="0"/>
          <tpl fld="2" item="2"/>
          <tpl fld="1" item="3"/>
          <tpl hier="218" item="1"/>
          <tpl fld="3" item="3"/>
          <tpl fld="5" item="7"/>
        </tpls>
      </n>
      <n v="0" in="0">
        <tpls c="6">
          <tpl fld="0" item="0"/>
          <tpl fld="2" item="1"/>
          <tpl fld="1" item="3"/>
          <tpl hier="218" item="1"/>
          <tpl fld="3" item="3"/>
          <tpl fld="5" item="7"/>
        </tpls>
      </n>
      <n v="0" in="0">
        <tpls c="6">
          <tpl fld="0" item="0"/>
          <tpl fld="2" item="4"/>
          <tpl fld="1" item="3"/>
          <tpl hier="218" item="1"/>
          <tpl fld="3" item="3"/>
          <tpl fld="5" item="0"/>
        </tpls>
      </n>
      <n v="268" in="0">
        <tpls c="6">
          <tpl fld="0" item="0"/>
          <tpl fld="2" item="2"/>
          <tpl fld="1" item="3"/>
          <tpl hier="218" item="1"/>
          <tpl fld="3" item="3"/>
          <tpl fld="5" item="2"/>
        </tpls>
      </n>
      <m in="0">
        <tpls c="6">
          <tpl fld="0" item="0"/>
          <tpl fld="2" item="1"/>
          <tpl fld="1" item="3"/>
          <tpl hier="218" item="1"/>
          <tpl fld="3" item="3"/>
          <tpl fld="5" item="2"/>
        </tpls>
      </m>
      <n v="4365" in="0">
        <tpls c="6">
          <tpl fld="0" item="0"/>
          <tpl fld="2" item="2"/>
          <tpl fld="1" item="3"/>
          <tpl hier="218" item="1"/>
          <tpl fld="3" item="3"/>
          <tpl fld="5" item="3"/>
        </tpls>
      </n>
      <n v="0" in="0">
        <tpls c="6">
          <tpl fld="0" item="0"/>
          <tpl fld="2" item="4"/>
          <tpl fld="1" item="3"/>
          <tpl hier="218" item="1"/>
          <tpl fld="3" item="3"/>
          <tpl fld="5" item="6"/>
        </tpls>
      </n>
      <n v="0" in="0">
        <tpls c="6">
          <tpl fld="0" item="0"/>
          <tpl fld="2" item="1"/>
          <tpl fld="1" item="3"/>
          <tpl hier="218" item="1"/>
          <tpl fld="3" item="3"/>
          <tpl fld="5" item="8"/>
        </tpls>
      </n>
      <n v="1" in="0">
        <tpls c="6">
          <tpl fld="0" item="0"/>
          <tpl fld="2" item="1"/>
          <tpl fld="1" item="3"/>
          <tpl hier="218" item="1"/>
          <tpl fld="3" item="4"/>
          <tpl fld="5" item="4"/>
        </tpls>
      </n>
      <n v="1081" in="0">
        <tpls c="6">
          <tpl fld="0" item="0"/>
          <tpl fld="2" item="2"/>
          <tpl fld="1" item="3"/>
          <tpl hier="218" item="1"/>
          <tpl fld="3" item="4"/>
          <tpl fld="5" item="0"/>
        </tpls>
      </n>
      <n v="0" in="0">
        <tpls c="6">
          <tpl fld="0" item="0"/>
          <tpl fld="2" item="4"/>
          <tpl fld="1" item="3"/>
          <tpl hier="218" item="1"/>
          <tpl fld="3" item="4"/>
          <tpl fld="5" item="2"/>
        </tpls>
      </n>
      <n v="3" in="0">
        <tpls c="6">
          <tpl fld="0" item="0"/>
          <tpl fld="2" item="1"/>
          <tpl fld="1" item="3"/>
          <tpl hier="218" item="1"/>
          <tpl fld="3" item="4"/>
          <tpl fld="5" item="5"/>
        </tpls>
      </n>
      <n v="104" in="0">
        <tpls c="6">
          <tpl fld="0" item="0"/>
          <tpl fld="2" item="2"/>
          <tpl fld="1" item="3"/>
          <tpl hier="218" item="1"/>
          <tpl fld="3" item="4"/>
          <tpl fld="5" item="6"/>
        </tpls>
      </n>
      <n v="214" in="0">
        <tpls c="5">
          <tpl fld="0" item="0"/>
          <tpl fld="2" item="2"/>
          <tpl fld="1" item="3"/>
          <tpl hier="218" item="1"/>
          <tpl fld="3" item="6"/>
        </tpls>
      </n>
      <n v="2" in="0">
        <tpls c="6">
          <tpl fld="0" item="0"/>
          <tpl fld="2" item="0"/>
          <tpl fld="1" item="3"/>
          <tpl hier="218" item="1"/>
          <tpl fld="3" item="4"/>
          <tpl fld="5" item="0"/>
        </tpls>
      </n>
      <n v="0" in="0">
        <tpls c="6">
          <tpl fld="0" item="0"/>
          <tpl fld="2" item="5"/>
          <tpl fld="1" item="3"/>
          <tpl hier="218" item="1"/>
          <tpl fld="3" item="4"/>
          <tpl fld="5" item="3"/>
        </tpls>
      </n>
      <n v="1" in="0">
        <tpls c="6">
          <tpl fld="0" item="0"/>
          <tpl fld="2" item="5"/>
          <tpl fld="1" item="3"/>
          <tpl hier="218" item="1"/>
          <tpl fld="3" item="4"/>
          <tpl fld="5" item="8"/>
        </tpls>
      </n>
      <n v="8158" in="0">
        <tpls c="5">
          <tpl fld="0" item="0"/>
          <tpl fld="2" item="4"/>
          <tpl fld="1" item="3"/>
          <tpl hier="218" item="1"/>
          <tpl fld="4" item="0"/>
        </tpls>
      </n>
      <n v="401" in="0">
        <tpls c="5">
          <tpl fld="0" item="0"/>
          <tpl fld="2" item="4"/>
          <tpl fld="1" item="3"/>
          <tpl hier="218" item="1"/>
          <tpl fld="3" item="2"/>
        </tpls>
      </n>
      <n v="645" in="0">
        <tpls c="6">
          <tpl fld="0" item="0"/>
          <tpl fld="2" item="1"/>
          <tpl fld="1" item="3"/>
          <tpl hier="218" item="1"/>
          <tpl fld="3" item="7"/>
          <tpl fld="7" item="1"/>
        </tpls>
      </n>
      <n v="114" in="0">
        <tpls c="6">
          <tpl fld="0" item="0"/>
          <tpl fld="2" item="2"/>
          <tpl fld="1" item="3"/>
          <tpl hier="218" item="1"/>
          <tpl fld="3" item="7"/>
          <tpl fld="7" item="2"/>
        </tpls>
      </n>
      <n v="194" in="0">
        <tpls c="6">
          <tpl fld="0" item="0"/>
          <tpl fld="2" item="4"/>
          <tpl fld="1" item="3"/>
          <tpl hier="218" item="1"/>
          <tpl fld="3" item="7"/>
          <tpl fld="7" item="4"/>
        </tpls>
      </n>
      <n v="1262" in="0">
        <tpls c="6">
          <tpl fld="0" item="0"/>
          <tpl fld="2" item="4"/>
          <tpl fld="1" item="3"/>
          <tpl hier="218" item="1"/>
          <tpl fld="3" item="5"/>
          <tpl fld="5" item="1"/>
        </tpls>
      </n>
      <n v="31" in="0">
        <tpls c="6">
          <tpl fld="0" item="0"/>
          <tpl fld="2" item="1"/>
          <tpl fld="1" item="3"/>
          <tpl hier="218" item="1"/>
          <tpl fld="3" item="5"/>
          <tpl fld="5" item="0"/>
        </tpls>
      </n>
      <n v="1256" in="0">
        <tpls c="6">
          <tpl fld="0" item="0"/>
          <tpl fld="2" item="4"/>
          <tpl fld="1" item="3"/>
          <tpl hier="218" item="1"/>
          <tpl fld="3" item="5"/>
          <tpl fld="5" item="3"/>
        </tpls>
      </n>
      <n v="117" in="0">
        <tpls c="6">
          <tpl fld="0" item="0"/>
          <tpl fld="2" item="2"/>
          <tpl fld="1" item="3"/>
          <tpl hier="218" item="1"/>
          <tpl fld="3" item="1"/>
          <tpl fld="5" item="1"/>
        </tpls>
      </n>
      <n v="116" in="0">
        <tpls c="6">
          <tpl fld="0" item="0"/>
          <tpl fld="2" item="2"/>
          <tpl fld="1" item="3"/>
          <tpl hier="218" item="1"/>
          <tpl fld="3" item="1"/>
          <tpl fld="5" item="7"/>
        </tpls>
      </n>
      <n v="5" in="0">
        <tpls c="6">
          <tpl fld="0" item="0"/>
          <tpl fld="2" item="2"/>
          <tpl fld="1" item="3"/>
          <tpl hier="218" item="1"/>
          <tpl fld="3" item="1"/>
          <tpl fld="5" item="2"/>
        </tpls>
      </n>
      <n v="1032" in="0">
        <tpls c="6">
          <tpl fld="0" item="0"/>
          <tpl fld="2" item="2"/>
          <tpl fld="1" item="3"/>
          <tpl hier="218" item="1"/>
          <tpl fld="3" item="1"/>
          <tpl fld="5" item="3"/>
        </tpls>
      </n>
      <n v="640" in="0">
        <tpls c="6">
          <tpl fld="0" item="0"/>
          <tpl fld="2" item="2"/>
          <tpl fld="1" item="3"/>
          <tpl hier="218" item="1"/>
          <tpl fld="3" item="1"/>
          <tpl fld="5" item="8"/>
        </tpls>
      </n>
      <m in="0">
        <tpls c="6">
          <tpl fld="0" item="0"/>
          <tpl fld="2" item="2"/>
          <tpl fld="1" item="3"/>
          <tpl hier="218" item="1"/>
          <tpl fld="3" item="3"/>
          <tpl fld="5" item="4"/>
        </tpls>
      </m>
      <n v="546" in="0">
        <tpls c="6">
          <tpl fld="0" item="0"/>
          <tpl fld="2" item="2"/>
          <tpl fld="1" item="3"/>
          <tpl hier="218" item="1"/>
          <tpl fld="3" item="3"/>
          <tpl fld="5" item="0"/>
        </tpls>
      </n>
      <n v="2866" in="0">
        <tpls c="6">
          <tpl fld="0" item="0"/>
          <tpl fld="2" item="2"/>
          <tpl fld="1" item="3"/>
          <tpl hier="218" item="1"/>
          <tpl fld="3" item="3"/>
          <tpl fld="5" item="5"/>
        </tpls>
      </n>
      <n v="1184" in="0">
        <tpls c="6">
          <tpl fld="0" item="0"/>
          <tpl fld="2" item="2"/>
          <tpl fld="1" item="3"/>
          <tpl hier="218" item="1"/>
          <tpl fld="3" item="3"/>
          <tpl fld="5" item="6"/>
        </tpls>
      </n>
      <n v="248" in="0">
        <tpls c="6">
          <tpl fld="0" item="0"/>
          <tpl fld="2" item="2"/>
          <tpl fld="1" item="3"/>
          <tpl hier="218" item="1"/>
          <tpl fld="3" item="4"/>
          <tpl fld="5" item="1"/>
        </tpls>
      </n>
      <n v="25" in="0">
        <tpls c="6">
          <tpl fld="0" item="0"/>
          <tpl fld="2" item="2"/>
          <tpl fld="1" item="3"/>
          <tpl hier="218" item="1"/>
          <tpl fld="3" item="4"/>
          <tpl fld="5" item="7"/>
        </tpls>
      </n>
      <n v="47" in="0">
        <tpls c="6">
          <tpl fld="0" item="0"/>
          <tpl fld="2" item="2"/>
          <tpl fld="1" item="3"/>
          <tpl hier="218" item="1"/>
          <tpl fld="3" item="4"/>
          <tpl fld="5" item="2"/>
        </tpls>
      </n>
      <n v="1391" in="0">
        <tpls c="6">
          <tpl fld="0" item="0"/>
          <tpl fld="2" item="2"/>
          <tpl fld="1" item="3"/>
          <tpl hier="218" item="1"/>
          <tpl fld="3" item="4"/>
          <tpl fld="5" item="3"/>
        </tpls>
      </n>
      <n v="1030" in="0">
        <tpls c="6">
          <tpl fld="0" item="0"/>
          <tpl fld="2" item="2"/>
          <tpl fld="1" item="3"/>
          <tpl hier="218" item="1"/>
          <tpl fld="3" item="4"/>
          <tpl fld="5" item="8"/>
        </tpls>
      </n>
      <n v="8509" in="0">
        <tpls c="5">
          <tpl fld="0" item="0"/>
          <tpl fld="2" item="3"/>
          <tpl fld="1" item="3"/>
          <tpl hier="218" item="1"/>
          <tpl fld="4" item="0"/>
        </tpls>
      </n>
      <n v="1925" in="0">
        <tpls c="5">
          <tpl fld="0" item="0"/>
          <tpl fld="2" item="0"/>
          <tpl fld="1" item="3"/>
          <tpl hier="218" item="1"/>
          <tpl fld="4" item="0"/>
        </tpls>
      </n>
      <n v="36" in="0">
        <tpls c="5">
          <tpl fld="0" item="0"/>
          <tpl fld="2" item="5"/>
          <tpl fld="1" item="3"/>
          <tpl hier="218" item="1"/>
          <tpl fld="3" item="0"/>
        </tpls>
      </n>
      <n v="406" in="0">
        <tpls c="5">
          <tpl fld="0" item="0"/>
          <tpl fld="2" item="3"/>
          <tpl fld="1" item="3"/>
          <tpl hier="218" item="1"/>
          <tpl fld="3" item="2"/>
        </tpls>
      </n>
      <n v="120" in="0">
        <tpls c="5">
          <tpl fld="0" item="0"/>
          <tpl fld="2" item="0"/>
          <tpl fld="1" item="3"/>
          <tpl hier="218" item="1"/>
          <tpl fld="3" item="2"/>
        </tpls>
      </n>
      <n v="895" in="0">
        <tpls c="6">
          <tpl fld="0" item="0"/>
          <tpl fld="2" item="5"/>
          <tpl fld="1" item="3"/>
          <tpl hier="218" item="1"/>
          <tpl fld="3" item="7"/>
          <tpl fld="7" item="1"/>
        </tpls>
      </n>
      <n v="1" in="0">
        <tpls c="6">
          <tpl fld="0" item="0"/>
          <tpl fld="2" item="3"/>
          <tpl fld="1" item="3"/>
          <tpl hier="218" item="1"/>
          <tpl fld="3" item="7"/>
          <tpl fld="7" item="0"/>
        </tpls>
      </n>
      <n v="15" in="0">
        <tpls c="6">
          <tpl fld="0" item="0"/>
          <tpl fld="2" item="0"/>
          <tpl fld="1" item="3"/>
          <tpl hier="218" item="1"/>
          <tpl fld="3" item="7"/>
          <tpl fld="7" item="0"/>
        </tpls>
      </n>
      <n v="156" in="0">
        <tpls c="6">
          <tpl fld="0" item="0"/>
          <tpl fld="2" item="5"/>
          <tpl fld="1" item="3"/>
          <tpl hier="218" item="1"/>
          <tpl fld="3" item="7"/>
          <tpl fld="7" item="2"/>
        </tpls>
      </n>
      <n v="65" in="0">
        <tpls c="6">
          <tpl fld="0" item="0"/>
          <tpl fld="2" item="3"/>
          <tpl fld="1" item="3"/>
          <tpl hier="218" item="1"/>
          <tpl fld="3" item="7"/>
          <tpl fld="7" item="4"/>
        </tpls>
      </n>
      <n v="87" in="0">
        <tpls c="6">
          <tpl fld="0" item="0"/>
          <tpl fld="2" item="0"/>
          <tpl fld="1" item="3"/>
          <tpl hier="218" item="1"/>
          <tpl fld="3" item="7"/>
          <tpl fld="7" item="4"/>
        </tpls>
      </n>
      <n v="41" in="0">
        <tpls c="6">
          <tpl fld="0" item="0"/>
          <tpl fld="2" item="5"/>
          <tpl fld="1" item="3"/>
          <tpl hier="218" item="1"/>
          <tpl fld="3" item="7"/>
          <tpl fld="7" item="3"/>
        </tpls>
      </n>
      <n v="867" in="0">
        <tpls c="6">
          <tpl fld="0" item="0"/>
          <tpl fld="2" item="3"/>
          <tpl fld="1" item="3"/>
          <tpl hier="218" item="1"/>
          <tpl fld="3" item="5"/>
          <tpl fld="5" item="1"/>
        </tpls>
      </n>
      <n v="609" in="0">
        <tpls c="6">
          <tpl fld="0" item="0"/>
          <tpl fld="2" item="0"/>
          <tpl fld="1" item="3"/>
          <tpl hier="218" item="1"/>
          <tpl fld="3" item="5"/>
          <tpl fld="5" item="1"/>
        </tpls>
      </n>
      <n v="316" in="0">
        <tpls c="6">
          <tpl fld="0" item="0"/>
          <tpl fld="2" item="5"/>
          <tpl fld="1" item="3"/>
          <tpl hier="218" item="1"/>
          <tpl fld="3" item="5"/>
          <tpl fld="5" item="4"/>
        </tpls>
      </n>
      <n v="183" in="0">
        <tpls c="6">
          <tpl fld="0" item="0"/>
          <tpl fld="2" item="3"/>
          <tpl fld="1" item="3"/>
          <tpl hier="218" item="1"/>
          <tpl fld="3" item="5"/>
          <tpl fld="5" item="7"/>
        </tpls>
      </n>
      <n v="33" in="0">
        <tpls c="6">
          <tpl fld="0" item="0"/>
          <tpl fld="2" item="0"/>
          <tpl fld="1" item="3"/>
          <tpl hier="218" item="1"/>
          <tpl fld="3" item="5"/>
          <tpl fld="5" item="7"/>
        </tpls>
      </n>
      <n v="161" in="0">
        <tpls c="6">
          <tpl fld="0" item="0"/>
          <tpl fld="2" item="5"/>
          <tpl fld="1" item="3"/>
          <tpl hier="218" item="1"/>
          <tpl fld="3" item="5"/>
          <tpl fld="5" item="0"/>
        </tpls>
      </n>
      <n v="9" in="0">
        <tpls c="6">
          <tpl fld="0" item="0"/>
          <tpl fld="2" item="3"/>
          <tpl fld="1" item="3"/>
          <tpl hier="218" item="1"/>
          <tpl fld="3" item="5"/>
          <tpl fld="5" item="2"/>
        </tpls>
      </n>
      <n v="7" in="0">
        <tpls c="6">
          <tpl fld="0" item="0"/>
          <tpl fld="2" item="0"/>
          <tpl fld="1" item="3"/>
          <tpl hier="218" item="1"/>
          <tpl fld="3" item="5"/>
          <tpl fld="5" item="2"/>
        </tpls>
      </n>
      <n v="487" in="0">
        <tpls c="6">
          <tpl fld="0" item="0"/>
          <tpl fld="2" item="5"/>
          <tpl fld="1" item="3"/>
          <tpl hier="218" item="1"/>
          <tpl fld="3" item="5"/>
          <tpl fld="5" item="5"/>
        </tpls>
      </n>
      <n v="1170" in="0">
        <tpls c="6">
          <tpl fld="0" item="0"/>
          <tpl fld="2" item="3"/>
          <tpl fld="1" item="3"/>
          <tpl hier="218" item="1"/>
          <tpl fld="3" item="5"/>
          <tpl fld="5" item="3"/>
        </tpls>
      </n>
      <n v="161" in="0">
        <tpls c="6">
          <tpl fld="0" item="0"/>
          <tpl fld="2" item="0"/>
          <tpl fld="1" item="3"/>
          <tpl hier="218" item="1"/>
          <tpl fld="3" item="5"/>
          <tpl fld="5" item="3"/>
        </tpls>
      </n>
      <n v="57" in="0">
        <tpls c="6">
          <tpl fld="0" item="0"/>
          <tpl fld="2" item="5"/>
          <tpl fld="1" item="3"/>
          <tpl hier="218" item="1"/>
          <tpl fld="3" item="5"/>
          <tpl fld="5" item="6"/>
        </tpls>
      </n>
      <n v="258" in="0">
        <tpls c="6">
          <tpl fld="0" item="0"/>
          <tpl fld="2" item="3"/>
          <tpl fld="1" item="3"/>
          <tpl hier="218" item="1"/>
          <tpl fld="3" item="5"/>
          <tpl fld="5" item="8"/>
        </tpls>
      </n>
      <n v="42" in="0">
        <tpls c="6">
          <tpl fld="0" item="0"/>
          <tpl fld="2" item="0"/>
          <tpl fld="1" item="3"/>
          <tpl hier="218" item="1"/>
          <tpl fld="3" item="5"/>
          <tpl fld="5" item="8"/>
        </tpls>
      </n>
      <n v="371" in="0">
        <tpls c="6">
          <tpl fld="0" item="0"/>
          <tpl fld="2" item="5"/>
          <tpl fld="1" item="3"/>
          <tpl hier="218" item="1"/>
          <tpl fld="3" item="1"/>
          <tpl fld="5" item="1"/>
        </tpls>
      </n>
      <n v="5" in="0">
        <tpls c="6">
          <tpl fld="0" item="0"/>
          <tpl fld="2" item="3"/>
          <tpl fld="1" item="3"/>
          <tpl hier="218" item="1"/>
          <tpl fld="3" item="1"/>
          <tpl fld="5" item="4"/>
        </tpls>
      </n>
      <n v="15" in="0">
        <tpls c="6">
          <tpl fld="0" item="0"/>
          <tpl fld="2" item="0"/>
          <tpl fld="1" item="3"/>
          <tpl hier="218" item="1"/>
          <tpl fld="3" item="1"/>
          <tpl fld="5" item="4"/>
        </tpls>
      </n>
      <n v="34" in="0">
        <tpls c="6">
          <tpl fld="0" item="0"/>
          <tpl fld="2" item="5"/>
          <tpl fld="1" item="3"/>
          <tpl hier="218" item="1"/>
          <tpl fld="3" item="1"/>
          <tpl fld="5" item="7"/>
        </tpls>
      </n>
      <n v="221" in="0">
        <tpls c="6">
          <tpl fld="0" item="0"/>
          <tpl fld="2" item="3"/>
          <tpl fld="1" item="3"/>
          <tpl hier="218" item="1"/>
          <tpl fld="3" item="1"/>
          <tpl fld="5" item="0"/>
        </tpls>
      </n>
      <n v="17" in="0">
        <tpls c="6">
          <tpl fld="0" item="0"/>
          <tpl fld="2" item="0"/>
          <tpl fld="1" item="3"/>
          <tpl hier="218" item="1"/>
          <tpl fld="3" item="1"/>
          <tpl fld="5" item="0"/>
        </tpls>
      </n>
      <n v="31" in="0">
        <tpls c="6">
          <tpl fld="0" item="0"/>
          <tpl fld="2" item="5"/>
          <tpl fld="1" item="3"/>
          <tpl hier="218" item="1"/>
          <tpl fld="3" item="1"/>
          <tpl fld="5" item="2"/>
        </tpls>
      </n>
      <n v="1063" in="0">
        <tpls c="6">
          <tpl fld="0" item="0"/>
          <tpl fld="2" item="3"/>
          <tpl fld="1" item="3"/>
          <tpl hier="218" item="1"/>
          <tpl fld="3" item="1"/>
          <tpl fld="5" item="5"/>
        </tpls>
      </n>
      <n v="175" in="0">
        <tpls c="6">
          <tpl fld="0" item="0"/>
          <tpl fld="2" item="0"/>
          <tpl fld="1" item="3"/>
          <tpl hier="218" item="1"/>
          <tpl fld="3" item="1"/>
          <tpl fld="5" item="5"/>
        </tpls>
      </n>
      <n v="380" in="0">
        <tpls c="6">
          <tpl fld="0" item="0"/>
          <tpl fld="2" item="5"/>
          <tpl fld="1" item="3"/>
          <tpl hier="218" item="1"/>
          <tpl fld="3" item="1"/>
          <tpl fld="5" item="3"/>
        </tpls>
      </n>
      <n v="397" in="0">
        <tpls c="6">
          <tpl fld="0" item="0"/>
          <tpl fld="2" item="3"/>
          <tpl fld="1" item="3"/>
          <tpl hier="218" item="1"/>
          <tpl fld="3" item="1"/>
          <tpl fld="5" item="6"/>
        </tpls>
      </n>
      <n v="28" in="0">
        <tpls c="6">
          <tpl fld="0" item="0"/>
          <tpl fld="2" item="0"/>
          <tpl fld="1" item="3"/>
          <tpl hier="218" item="1"/>
          <tpl fld="3" item="1"/>
          <tpl fld="5" item="6"/>
        </tpls>
      </n>
      <n v="274" in="0">
        <tpls c="6">
          <tpl fld="0" item="0"/>
          <tpl fld="2" item="5"/>
          <tpl fld="1" item="3"/>
          <tpl hier="218" item="1"/>
          <tpl fld="3" item="1"/>
          <tpl fld="5" item="8"/>
        </tpls>
      </n>
      <n v="11" in="0">
        <tpls c="6">
          <tpl fld="0" item="0"/>
          <tpl fld="2" item="3"/>
          <tpl fld="1" item="3"/>
          <tpl hier="218" item="1"/>
          <tpl fld="3" item="3"/>
          <tpl fld="5" item="1"/>
        </tpls>
      </n>
      <n v="0" in="0">
        <tpls c="6">
          <tpl fld="0" item="0"/>
          <tpl fld="2" item="0"/>
          <tpl fld="1" item="3"/>
          <tpl hier="218" item="1"/>
          <tpl fld="3" item="3"/>
          <tpl fld="5" item="1"/>
        </tpls>
      </n>
      <n v="0" in="0">
        <tpls c="6">
          <tpl fld="0" item="0"/>
          <tpl fld="2" item="5"/>
          <tpl fld="1" item="3"/>
          <tpl hier="218" item="1"/>
          <tpl fld="3" item="3"/>
          <tpl fld="5" item="4"/>
        </tpls>
      </n>
      <n v="6" in="0">
        <tpls c="6">
          <tpl fld="0" item="0"/>
          <tpl fld="2" item="3"/>
          <tpl fld="1" item="3"/>
          <tpl hier="218" item="1"/>
          <tpl fld="3" item="3"/>
          <tpl fld="5" item="7"/>
        </tpls>
      </n>
      <n v="0" in="0">
        <tpls c="6">
          <tpl fld="0" item="0"/>
          <tpl fld="2" item="0"/>
          <tpl fld="1" item="3"/>
          <tpl hier="218" item="1"/>
          <tpl fld="3" item="3"/>
          <tpl fld="5" item="7"/>
        </tpls>
      </n>
      <n v="0" in="0">
        <tpls c="6">
          <tpl fld="0" item="0"/>
          <tpl fld="2" item="5"/>
          <tpl fld="1" item="3"/>
          <tpl hier="218" item="1"/>
          <tpl fld="3" item="3"/>
          <tpl fld="5" item="0"/>
        </tpls>
      </n>
      <n v="1" in="0">
        <tpls c="6">
          <tpl fld="0" item="0"/>
          <tpl fld="2" item="3"/>
          <tpl fld="1" item="3"/>
          <tpl hier="218" item="1"/>
          <tpl fld="3" item="3"/>
          <tpl fld="5" item="2"/>
        </tpls>
      </n>
      <m in="0">
        <tpls c="6">
          <tpl fld="0" item="0"/>
          <tpl fld="2" item="0"/>
          <tpl fld="1" item="3"/>
          <tpl hier="218" item="1"/>
          <tpl fld="3" item="3"/>
          <tpl fld="5" item="2"/>
        </tpls>
      </m>
      <n v="1" in="0">
        <tpls c="6">
          <tpl fld="0" item="0"/>
          <tpl fld="2" item="5"/>
          <tpl fld="1" item="3"/>
          <tpl hier="218" item="1"/>
          <tpl fld="3" item="3"/>
          <tpl fld="5" item="5"/>
        </tpls>
      </n>
      <n v="58" in="0">
        <tpls c="6">
          <tpl fld="0" item="0"/>
          <tpl fld="2" item="3"/>
          <tpl fld="1" item="3"/>
          <tpl hier="218" item="1"/>
          <tpl fld="3" item="3"/>
          <tpl fld="5" item="3"/>
        </tpls>
      </n>
      <n v="4" in="0">
        <tpls c="6">
          <tpl fld="0" item="0"/>
          <tpl fld="2" item="0"/>
          <tpl fld="1" item="3"/>
          <tpl hier="218" item="1"/>
          <tpl fld="3" item="3"/>
          <tpl fld="5" item="3"/>
        </tpls>
      </n>
      <n v="1" in="0">
        <tpls c="6">
          <tpl fld="0" item="0"/>
          <tpl fld="2" item="5"/>
          <tpl fld="1" item="3"/>
          <tpl hier="218" item="1"/>
          <tpl fld="3" item="3"/>
          <tpl fld="5" item="6"/>
        </tpls>
      </n>
      <n v="31" in="0">
        <tpls c="6">
          <tpl fld="0" item="0"/>
          <tpl fld="2" item="3"/>
          <tpl fld="1" item="3"/>
          <tpl hier="218" item="1"/>
          <tpl fld="3" item="3"/>
          <tpl fld="5" item="8"/>
        </tpls>
      </n>
      <n v="1" in="0">
        <tpls c="6">
          <tpl fld="0" item="0"/>
          <tpl fld="2" item="0"/>
          <tpl fld="1" item="3"/>
          <tpl hier="218" item="1"/>
          <tpl fld="3" item="3"/>
          <tpl fld="5" item="8"/>
        </tpls>
      </n>
      <n v="3" in="0">
        <tpls c="6">
          <tpl fld="0" item="0"/>
          <tpl fld="2" item="5"/>
          <tpl fld="1" item="3"/>
          <tpl hier="218" item="1"/>
          <tpl fld="3" item="4"/>
          <tpl fld="5" item="1"/>
        </tpls>
      </n>
      <m in="0">
        <tpls c="6">
          <tpl fld="0" item="0"/>
          <tpl fld="2" item="3"/>
          <tpl fld="1" item="3"/>
          <tpl hier="218" item="1"/>
          <tpl fld="3" item="4"/>
          <tpl fld="5" item="4"/>
        </tpls>
      </m>
      <n v="1" in="0">
        <tpls c="6">
          <tpl fld="0" item="0"/>
          <tpl fld="2" item="0"/>
          <tpl fld="1" item="3"/>
          <tpl hier="218" item="1"/>
          <tpl fld="3" item="4"/>
          <tpl fld="5" item="4"/>
        </tpls>
      </n>
      <n v="1" in="0">
        <tpls c="6">
          <tpl fld="0" item="0"/>
          <tpl fld="2" item="5"/>
          <tpl fld="1" item="3"/>
          <tpl hier="218" item="1"/>
          <tpl fld="3" item="4"/>
          <tpl fld="5" item="7"/>
        </tpls>
      </n>
      <n v="2" in="0">
        <tpls c="6">
          <tpl fld="0" item="0"/>
          <tpl fld="2" item="3"/>
          <tpl fld="1" item="3"/>
          <tpl hier="218" item="1"/>
          <tpl fld="3" item="4"/>
          <tpl fld="5" item="0"/>
        </tpls>
      </n>
      <m in="0">
        <tpls c="6">
          <tpl fld="0" item="0"/>
          <tpl fld="2" item="5"/>
          <tpl fld="1" item="3"/>
          <tpl hier="218" item="1"/>
          <tpl fld="3" item="4"/>
          <tpl fld="5" item="2"/>
        </tpls>
      </m>
      <n v="10" in="0">
        <tpls c="6">
          <tpl fld="0" item="0"/>
          <tpl fld="2" item="0"/>
          <tpl fld="1" item="3"/>
          <tpl hier="218" item="1"/>
          <tpl fld="3" item="4"/>
          <tpl fld="5" item="5"/>
        </tpls>
      </n>
      <n v="0" in="0">
        <tpls c="6">
          <tpl fld="0" item="0"/>
          <tpl fld="2" item="0"/>
          <tpl fld="1" item="3"/>
          <tpl hier="218" item="1"/>
          <tpl fld="3" item="4"/>
          <tpl fld="5" item="6"/>
        </tpls>
      </n>
      <n v="159" in="0">
        <tpls c="5">
          <tpl fld="0" item="0"/>
          <tpl fld="2" item="2"/>
          <tpl fld="1" item="3"/>
          <tpl hier="218" item="1"/>
          <tpl fld="3" item="0"/>
        </tpls>
      </n>
      <n v="385" in="0">
        <tpls c="6">
          <tpl fld="0" item="0"/>
          <tpl fld="2" item="2"/>
          <tpl fld="1" item="3"/>
          <tpl hier="218" item="1"/>
          <tpl fld="3" item="7"/>
          <tpl fld="7" item="1"/>
        </tpls>
      </n>
      <n v="91" in="0">
        <tpls c="6">
          <tpl fld="0" item="0"/>
          <tpl fld="2" item="1"/>
          <tpl fld="1" item="3"/>
          <tpl hier="218" item="1"/>
          <tpl fld="3" item="7"/>
          <tpl fld="7" item="2"/>
        </tpls>
      </n>
      <n v="15" in="0">
        <tpls c="6">
          <tpl fld="0" item="0"/>
          <tpl fld="2" item="1"/>
          <tpl fld="1" item="3"/>
          <tpl hier="218" item="1"/>
          <tpl fld="3" item="7"/>
          <tpl fld="7" item="3"/>
        </tpls>
      </n>
      <n v="38" in="0">
        <tpls c="6">
          <tpl fld="0" item="0"/>
          <tpl fld="2" item="2"/>
          <tpl fld="1" item="3"/>
          <tpl hier="218" item="1"/>
          <tpl fld="3" item="5"/>
          <tpl fld="5" item="4"/>
        </tpls>
      </n>
      <n v="1945" in="0">
        <tpls c="6">
          <tpl fld="0" item="0"/>
          <tpl fld="2" item="2"/>
          <tpl fld="1" item="3"/>
          <tpl hier="218" item="1"/>
          <tpl fld="3" item="5"/>
          <tpl fld="5" item="0"/>
        </tpls>
      </n>
      <n v="2247" in="0">
        <tpls c="6">
          <tpl fld="0" item="0"/>
          <tpl fld="2" item="2"/>
          <tpl fld="1" item="3"/>
          <tpl hier="218" item="1"/>
          <tpl fld="3" item="5"/>
          <tpl fld="5" item="5"/>
        </tpls>
      </n>
      <n v="341" in="0">
        <tpls c="6">
          <tpl fld="0" item="0"/>
          <tpl fld="2" item="2"/>
          <tpl fld="1" item="3"/>
          <tpl hier="218" item="1"/>
          <tpl fld="3" item="5"/>
          <tpl fld="5" item="6"/>
        </tpls>
      </n>
      <n v="241" in="0">
        <tpls c="6">
          <tpl fld="0" item="0"/>
          <tpl fld="2" item="4"/>
          <tpl fld="1" item="3"/>
          <tpl hier="218" item="1"/>
          <tpl fld="3" item="5"/>
          <tpl fld="5" item="8"/>
        </tpls>
      </n>
      <n v="104" in="0">
        <tpls c="6">
          <tpl fld="0" item="0"/>
          <tpl fld="2" item="4"/>
          <tpl fld="1" item="3"/>
          <tpl hier="218" item="1"/>
          <tpl fld="3" item="1"/>
          <tpl fld="5" item="4"/>
        </tpls>
      </n>
      <n v="159" in="0">
        <tpls c="6">
          <tpl fld="0" item="0"/>
          <tpl fld="2" item="4"/>
          <tpl fld="1" item="3"/>
          <tpl hier="218" item="1"/>
          <tpl fld="3" item="1"/>
          <tpl fld="5" item="0"/>
        </tpls>
      </n>
      <n v="12" in="0">
        <tpls c="6">
          <tpl fld="0" item="0"/>
          <tpl fld="2" item="1"/>
          <tpl fld="1" item="3"/>
          <tpl hier="218" item="1"/>
          <tpl fld="3" item="1"/>
          <tpl fld="5" item="2"/>
        </tpls>
      </n>
      <n v="105" in="0">
        <tpls c="6">
          <tpl fld="0" item="0"/>
          <tpl fld="2" item="1"/>
          <tpl fld="1" item="3"/>
          <tpl hier="218" item="1"/>
          <tpl fld="3" item="1"/>
          <tpl fld="5" item="3"/>
        </tpls>
      </n>
      <n v="2" in="0">
        <tpls c="6">
          <tpl fld="0" item="0"/>
          <tpl fld="2" item="4"/>
          <tpl fld="1" item="3"/>
          <tpl hier="218" item="1"/>
          <tpl fld="3" item="3"/>
          <tpl fld="5" item="1"/>
        </tpls>
      </n>
      <n v="0" in="0">
        <tpls c="6">
          <tpl fld="0" item="0"/>
          <tpl fld="2" item="1"/>
          <tpl fld="1" item="3"/>
          <tpl hier="218" item="1"/>
          <tpl fld="3" item="3"/>
          <tpl fld="5" item="4"/>
        </tpls>
      </n>
      <n v="0" in="0">
        <tpls c="6">
          <tpl fld="0" item="0"/>
          <tpl fld="2" item="1"/>
          <tpl fld="1" item="3"/>
          <tpl hier="218" item="1"/>
          <tpl fld="3" item="3"/>
          <tpl fld="5" item="0"/>
        </tpls>
      </n>
      <n v="0" in="0">
        <tpls c="6">
          <tpl fld="0" item="0"/>
          <tpl fld="2" item="1"/>
          <tpl fld="1" item="3"/>
          <tpl hier="218" item="1"/>
          <tpl fld="3" item="3"/>
          <tpl fld="5" item="5"/>
        </tpls>
      </n>
      <n v="0" in="0">
        <tpls c="6">
          <tpl fld="0" item="0"/>
          <tpl fld="2" item="1"/>
          <tpl fld="1" item="3"/>
          <tpl hier="218" item="1"/>
          <tpl fld="3" item="3"/>
          <tpl fld="5" item="6"/>
        </tpls>
      </n>
      <n v="1" in="0">
        <tpls c="6">
          <tpl fld="0" item="0"/>
          <tpl fld="2" item="1"/>
          <tpl fld="1" item="3"/>
          <tpl hier="218" item="1"/>
          <tpl fld="3" item="4"/>
          <tpl fld="5" item="1"/>
        </tpls>
      </n>
      <n v="0" in="0">
        <tpls c="6">
          <tpl fld="0" item="0"/>
          <tpl fld="2" item="1"/>
          <tpl fld="1" item="3"/>
          <tpl hier="218" item="1"/>
          <tpl fld="3" item="4"/>
          <tpl fld="5" item="7"/>
        </tpls>
      </n>
      <m in="0">
        <tpls c="6">
          <tpl fld="0" item="0"/>
          <tpl fld="2" item="1"/>
          <tpl fld="1" item="3"/>
          <tpl hier="218" item="1"/>
          <tpl fld="3" item="4"/>
          <tpl fld="5" item="2"/>
        </tpls>
      </m>
      <n v="0" in="0">
        <tpls c="6">
          <tpl fld="0" item="0"/>
          <tpl fld="2" item="1"/>
          <tpl fld="1" item="3"/>
          <tpl hier="218" item="1"/>
          <tpl fld="3" item="4"/>
          <tpl fld="5" item="3"/>
        </tpls>
      </n>
      <n v="1" in="0">
        <tpls c="6">
          <tpl fld="0" item="0"/>
          <tpl fld="2" item="1"/>
          <tpl fld="1" item="3"/>
          <tpl hier="218" item="1"/>
          <tpl fld="3" item="4"/>
          <tpl fld="5" item="8"/>
        </tpls>
      </n>
      <n v="5098" in="0">
        <tpls c="5">
          <tpl fld="0" item="0"/>
          <tpl fld="2" item="5"/>
          <tpl fld="1" item="3"/>
          <tpl hier="218" item="1"/>
          <tpl fld="4" item="0"/>
        </tpls>
      </n>
      <n v="111" in="0">
        <tpls c="5">
          <tpl fld="0" item="0"/>
          <tpl fld="2" item="3"/>
          <tpl fld="1" item="3"/>
          <tpl hier="218" item="1"/>
          <tpl fld="3" item="0"/>
        </tpls>
      </n>
      <n v="36" in="0">
        <tpls c="5">
          <tpl fld="0" item="0"/>
          <tpl fld="2" item="0"/>
          <tpl fld="1" item="3"/>
          <tpl hier="218" item="1"/>
          <tpl fld="3" item="0"/>
        </tpls>
      </n>
      <n v="277" in="0">
        <tpls c="5">
          <tpl fld="0" item="0"/>
          <tpl fld="2" item="5"/>
          <tpl fld="1" item="3"/>
          <tpl hier="218" item="1"/>
          <tpl fld="3" item="2"/>
        </tpls>
      </n>
      <n v="238" in="0">
        <tpls c="6">
          <tpl fld="0" item="0"/>
          <tpl fld="2" item="3"/>
          <tpl fld="1" item="3"/>
          <tpl hier="218" item="1"/>
          <tpl fld="3" item="7"/>
          <tpl fld="7" item="1"/>
        </tpls>
      </n>
      <n v="827" in="0">
        <tpls c="6">
          <tpl fld="0" item="0"/>
          <tpl fld="2" item="0"/>
          <tpl fld="1" item="3"/>
          <tpl hier="218" item="1"/>
          <tpl fld="3" item="7"/>
          <tpl fld="7" item="1"/>
        </tpls>
      </n>
      <n v="29" in="0">
        <tpls c="6">
          <tpl fld="0" item="0"/>
          <tpl fld="2" item="5"/>
          <tpl fld="1" item="3"/>
          <tpl hier="218" item="1"/>
          <tpl fld="3" item="7"/>
          <tpl fld="7" item="0"/>
        </tpls>
      </n>
      <n v="69" in="0">
        <tpls c="6">
          <tpl fld="0" item="0"/>
          <tpl fld="2" item="3"/>
          <tpl fld="1" item="3"/>
          <tpl hier="218" item="1"/>
          <tpl fld="3" item="7"/>
          <tpl fld="7" item="2"/>
        </tpls>
      </n>
      <n v="126" in="0">
        <tpls c="6">
          <tpl fld="0" item="0"/>
          <tpl fld="2" item="0"/>
          <tpl fld="1" item="3"/>
          <tpl hier="218" item="1"/>
          <tpl fld="3" item="7"/>
          <tpl fld="7" item="2"/>
        </tpls>
      </n>
      <n v="195" in="0">
        <tpls c="6">
          <tpl fld="0" item="0"/>
          <tpl fld="2" item="5"/>
          <tpl fld="1" item="3"/>
          <tpl hier="218" item="1"/>
          <tpl fld="3" item="7"/>
          <tpl fld="7" item="4"/>
        </tpls>
      </n>
      <n v="138" in="0">
        <tpls c="6">
          <tpl fld="0" item="0"/>
          <tpl fld="2" item="3"/>
          <tpl fld="1" item="3"/>
          <tpl hier="218" item="1"/>
          <tpl fld="3" item="7"/>
          <tpl fld="7" item="3"/>
        </tpls>
      </n>
      <n v="13" in="0">
        <tpls c="6">
          <tpl fld="0" item="0"/>
          <tpl fld="2" item="0"/>
          <tpl fld="1" item="3"/>
          <tpl hier="218" item="1"/>
          <tpl fld="3" item="7"/>
          <tpl fld="7" item="3"/>
        </tpls>
      </n>
      <n v="1539" in="0">
        <tpls c="6">
          <tpl fld="0" item="0"/>
          <tpl fld="2" item="5"/>
          <tpl fld="1" item="3"/>
          <tpl hier="218" item="1"/>
          <tpl fld="3" item="5"/>
          <tpl fld="5" item="1"/>
        </tpls>
      </n>
      <n v="134" in="0">
        <tpls c="6">
          <tpl fld="0" item="0"/>
          <tpl fld="2" item="3"/>
          <tpl fld="1" item="3"/>
          <tpl hier="218" item="1"/>
          <tpl fld="3" item="5"/>
          <tpl fld="5" item="4"/>
        </tpls>
      </n>
      <n v="121" in="0">
        <tpls c="6">
          <tpl fld="0" item="0"/>
          <tpl fld="2" item="0"/>
          <tpl fld="1" item="3"/>
          <tpl hier="218" item="1"/>
          <tpl fld="3" item="5"/>
          <tpl fld="5" item="4"/>
        </tpls>
      </n>
      <n v="69" in="0">
        <tpls c="6">
          <tpl fld="0" item="0"/>
          <tpl fld="2" item="5"/>
          <tpl fld="1" item="3"/>
          <tpl hier="218" item="1"/>
          <tpl fld="3" item="5"/>
          <tpl fld="5" item="7"/>
        </tpls>
      </n>
      <n v="602" in="0">
        <tpls c="6">
          <tpl fld="0" item="0"/>
          <tpl fld="2" item="3"/>
          <tpl fld="1" item="3"/>
          <tpl hier="218" item="1"/>
          <tpl fld="3" item="5"/>
          <tpl fld="5" item="0"/>
        </tpls>
      </n>
      <n v="57" in="0">
        <tpls c="6">
          <tpl fld="0" item="0"/>
          <tpl fld="2" item="0"/>
          <tpl fld="1" item="3"/>
          <tpl hier="218" item="1"/>
          <tpl fld="3" item="5"/>
          <tpl fld="5" item="0"/>
        </tpls>
      </n>
      <n v="27" in="0">
        <tpls c="6">
          <tpl fld="0" item="0"/>
          <tpl fld="2" item="5"/>
          <tpl fld="1" item="3"/>
          <tpl hier="218" item="1"/>
          <tpl fld="3" item="5"/>
          <tpl fld="5" item="2"/>
        </tpls>
      </n>
      <n v="825" in="0">
        <tpls c="6">
          <tpl fld="0" item="0"/>
          <tpl fld="2" item="3"/>
          <tpl fld="1" item="3"/>
          <tpl hier="218" item="1"/>
          <tpl fld="3" item="5"/>
          <tpl fld="5" item="5"/>
        </tpls>
      </n>
      <n v="158" in="0">
        <tpls c="6">
          <tpl fld="0" item="0"/>
          <tpl fld="2" item="0"/>
          <tpl fld="1" item="3"/>
          <tpl hier="218" item="1"/>
          <tpl fld="3" item="5"/>
          <tpl fld="5" item="5"/>
        </tpls>
      </n>
      <n v="531" in="0">
        <tpls c="6">
          <tpl fld="0" item="0"/>
          <tpl fld="2" item="5"/>
          <tpl fld="1" item="3"/>
          <tpl hier="218" item="1"/>
          <tpl fld="3" item="5"/>
          <tpl fld="5" item="3"/>
        </tpls>
      </n>
      <n v="110" in="0">
        <tpls c="6">
          <tpl fld="0" item="0"/>
          <tpl fld="2" item="3"/>
          <tpl fld="1" item="3"/>
          <tpl hier="218" item="1"/>
          <tpl fld="3" item="5"/>
          <tpl fld="5" item="6"/>
        </tpls>
      </n>
      <n v="7" in="0">
        <tpls c="6">
          <tpl fld="0" item="0"/>
          <tpl fld="2" item="0"/>
          <tpl fld="1" item="3"/>
          <tpl hier="218" item="1"/>
          <tpl fld="3" item="5"/>
          <tpl fld="5" item="6"/>
        </tpls>
      </n>
      <n v="145" in="0">
        <tpls c="6">
          <tpl fld="0" item="0"/>
          <tpl fld="2" item="5"/>
          <tpl fld="1" item="3"/>
          <tpl hier="218" item="1"/>
          <tpl fld="3" item="5"/>
          <tpl fld="5" item="8"/>
        </tpls>
      </n>
      <n v="178" in="0">
        <tpls c="6">
          <tpl fld="0" item="0"/>
          <tpl fld="2" item="3"/>
          <tpl fld="1" item="3"/>
          <tpl hier="218" item="1"/>
          <tpl fld="3" item="1"/>
          <tpl fld="5" item="1"/>
        </tpls>
      </n>
      <n v="162" in="0">
        <tpls c="6">
          <tpl fld="0" item="0"/>
          <tpl fld="2" item="0"/>
          <tpl fld="1" item="3"/>
          <tpl hier="218" item="1"/>
          <tpl fld="3" item="1"/>
          <tpl fld="5" item="1"/>
        </tpls>
      </n>
      <n v="55" in="0">
        <tpls c="6">
          <tpl fld="0" item="0"/>
          <tpl fld="2" item="5"/>
          <tpl fld="1" item="3"/>
          <tpl hier="218" item="1"/>
          <tpl fld="3" item="1"/>
          <tpl fld="5" item="4"/>
        </tpls>
      </n>
      <n v="240" in="0">
        <tpls c="6">
          <tpl fld="0" item="0"/>
          <tpl fld="2" item="3"/>
          <tpl fld="1" item="3"/>
          <tpl hier="218" item="1"/>
          <tpl fld="3" item="1"/>
          <tpl fld="5" item="7"/>
        </tpls>
      </n>
      <n v="19" in="0">
        <tpls c="6">
          <tpl fld="0" item="0"/>
          <tpl fld="2" item="0"/>
          <tpl fld="1" item="3"/>
          <tpl hier="218" item="1"/>
          <tpl fld="3" item="1"/>
          <tpl fld="5" item="7"/>
        </tpls>
      </n>
      <n v="57" in="0">
        <tpls c="6">
          <tpl fld="0" item="0"/>
          <tpl fld="2" item="5"/>
          <tpl fld="1" item="3"/>
          <tpl hier="218" item="1"/>
          <tpl fld="3" item="1"/>
          <tpl fld="5" item="0"/>
        </tpls>
      </n>
      <n v="17" in="0">
        <tpls c="6">
          <tpl fld="0" item="0"/>
          <tpl fld="2" item="3"/>
          <tpl fld="1" item="3"/>
          <tpl hier="218" item="1"/>
          <tpl fld="3" item="1"/>
          <tpl fld="5" item="2"/>
        </tpls>
      </n>
      <n v="8" in="0">
        <tpls c="6">
          <tpl fld="0" item="0"/>
          <tpl fld="2" item="0"/>
          <tpl fld="1" item="3"/>
          <tpl hier="218" item="1"/>
          <tpl fld="3" item="1"/>
          <tpl fld="5" item="2"/>
        </tpls>
      </n>
      <n v="479" in="0">
        <tpls c="6">
          <tpl fld="0" item="0"/>
          <tpl fld="2" item="5"/>
          <tpl fld="1" item="3"/>
          <tpl hier="218" item="1"/>
          <tpl fld="3" item="1"/>
          <tpl fld="5" item="5"/>
        </tpls>
      </n>
      <n v="1350" in="0">
        <tpls c="6">
          <tpl fld="0" item="0"/>
          <tpl fld="2" item="3"/>
          <tpl fld="1" item="3"/>
          <tpl hier="218" item="1"/>
          <tpl fld="3" item="1"/>
          <tpl fld="5" item="3"/>
        </tpls>
      </n>
      <n v="162" in="0">
        <tpls c="6">
          <tpl fld="0" item="0"/>
          <tpl fld="2" item="0"/>
          <tpl fld="1" item="3"/>
          <tpl hier="218" item="1"/>
          <tpl fld="3" item="1"/>
          <tpl fld="5" item="3"/>
        </tpls>
      </n>
      <n v="63" in="0">
        <tpls c="6">
          <tpl fld="0" item="0"/>
          <tpl fld="2" item="5"/>
          <tpl fld="1" item="3"/>
          <tpl hier="218" item="1"/>
          <tpl fld="3" item="1"/>
          <tpl fld="5" item="6"/>
        </tpls>
      </n>
      <n v="691" in="0">
        <tpls c="6">
          <tpl fld="0" item="0"/>
          <tpl fld="2" item="3"/>
          <tpl fld="1" item="3"/>
          <tpl hier="218" item="1"/>
          <tpl fld="3" item="1"/>
          <tpl fld="5" item="8"/>
        </tpls>
      </n>
      <n v="108" in="0">
        <tpls c="6">
          <tpl fld="0" item="0"/>
          <tpl fld="2" item="0"/>
          <tpl fld="1" item="3"/>
          <tpl hier="218" item="1"/>
          <tpl fld="3" item="1"/>
          <tpl fld="5" item="8"/>
        </tpls>
      </n>
      <n v="3" in="0">
        <tpls c="6">
          <tpl fld="0" item="0"/>
          <tpl fld="2" item="5"/>
          <tpl fld="1" item="3"/>
          <tpl hier="218" item="1"/>
          <tpl fld="3" item="3"/>
          <tpl fld="5" item="1"/>
        </tpls>
      </n>
      <n v="1" in="0">
        <tpls c="6">
          <tpl fld="0" item="0"/>
          <tpl fld="2" item="3"/>
          <tpl fld="1" item="3"/>
          <tpl hier="218" item="1"/>
          <tpl fld="3" item="3"/>
          <tpl fld="5" item="4"/>
        </tpls>
      </n>
      <n v="1" in="0">
        <tpls c="6">
          <tpl fld="0" item="0"/>
          <tpl fld="2" item="0"/>
          <tpl fld="1" item="3"/>
          <tpl hier="218" item="1"/>
          <tpl fld="3" item="3"/>
          <tpl fld="5" item="4"/>
        </tpls>
      </n>
      <n v="0" in="0">
        <tpls c="6">
          <tpl fld="0" item="0"/>
          <tpl fld="2" item="5"/>
          <tpl fld="1" item="3"/>
          <tpl hier="218" item="1"/>
          <tpl fld="3" item="3"/>
          <tpl fld="5" item="7"/>
        </tpls>
      </n>
      <n v="6" in="0">
        <tpls c="6">
          <tpl fld="0" item="0"/>
          <tpl fld="2" item="3"/>
          <tpl fld="1" item="3"/>
          <tpl hier="218" item="1"/>
          <tpl fld="3" item="3"/>
          <tpl fld="5" item="0"/>
        </tpls>
      </n>
      <m in="0">
        <tpls c="6">
          <tpl fld="0" item="0"/>
          <tpl fld="2" item="0"/>
          <tpl fld="1" item="3"/>
          <tpl hier="218" item="1"/>
          <tpl fld="3" item="3"/>
          <tpl fld="5" item="0"/>
        </tpls>
      </m>
      <n v="0" in="0">
        <tpls c="6">
          <tpl fld="0" item="0"/>
          <tpl fld="2" item="5"/>
          <tpl fld="1" item="3"/>
          <tpl hier="218" item="1"/>
          <tpl fld="3" item="3"/>
          <tpl fld="5" item="2"/>
        </tpls>
      </n>
      <n v="30" in="0">
        <tpls c="6">
          <tpl fld="0" item="0"/>
          <tpl fld="2" item="3"/>
          <tpl fld="1" item="3"/>
          <tpl hier="218" item="1"/>
          <tpl fld="3" item="3"/>
          <tpl fld="5" item="5"/>
        </tpls>
      </n>
      <n v="5" in="0">
        <tpls c="6">
          <tpl fld="0" item="0"/>
          <tpl fld="2" item="0"/>
          <tpl fld="1" item="3"/>
          <tpl hier="218" item="1"/>
          <tpl fld="3" item="3"/>
          <tpl fld="5" item="5"/>
        </tpls>
      </n>
      <n v="2" in="0">
        <tpls c="6">
          <tpl fld="0" item="0"/>
          <tpl fld="2" item="5"/>
          <tpl fld="1" item="3"/>
          <tpl hier="218" item="1"/>
          <tpl fld="3" item="3"/>
          <tpl fld="5" item="3"/>
        </tpls>
      </n>
      <n v="20" in="0">
        <tpls c="6">
          <tpl fld="0" item="0"/>
          <tpl fld="2" item="3"/>
          <tpl fld="1" item="3"/>
          <tpl hier="218" item="1"/>
          <tpl fld="3" item="3"/>
          <tpl fld="5" item="6"/>
        </tpls>
      </n>
      <n v="0" in="0">
        <tpls c="6">
          <tpl fld="0" item="0"/>
          <tpl fld="2" item="0"/>
          <tpl fld="1" item="3"/>
          <tpl hier="218" item="1"/>
          <tpl fld="3" item="3"/>
          <tpl fld="5" item="6"/>
        </tpls>
      </n>
      <n v="9" in="0">
        <tpls c="6">
          <tpl fld="0" item="0"/>
          <tpl fld="2" item="5"/>
          <tpl fld="1" item="3"/>
          <tpl hier="218" item="1"/>
          <tpl fld="3" item="3"/>
          <tpl fld="5" item="8"/>
        </tpls>
      </n>
      <n v="4" in="0">
        <tpls c="6">
          <tpl fld="0" item="0"/>
          <tpl fld="2" item="3"/>
          <tpl fld="1" item="3"/>
          <tpl hier="218" item="1"/>
          <tpl fld="3" item="4"/>
          <tpl fld="5" item="1"/>
        </tpls>
      </n>
      <n v="3" in="0">
        <tpls c="6">
          <tpl fld="0" item="0"/>
          <tpl fld="2" item="0"/>
          <tpl fld="1" item="3"/>
          <tpl hier="218" item="1"/>
          <tpl fld="3" item="4"/>
          <tpl fld="5" item="1"/>
        </tpls>
      </n>
      <n v="0" in="0">
        <tpls c="6">
          <tpl fld="0" item="0"/>
          <tpl fld="2" item="5"/>
          <tpl fld="1" item="3"/>
          <tpl hier="218" item="1"/>
          <tpl fld="3" item="4"/>
          <tpl fld="5" item="4"/>
        </tpls>
      </n>
      <n v="0" in="0">
        <tpls c="6">
          <tpl fld="0" item="0"/>
          <tpl fld="2" item="3"/>
          <tpl fld="1" item="3"/>
          <tpl hier="218" item="1"/>
          <tpl fld="3" item="4"/>
          <tpl fld="5" item="7"/>
        </tpls>
      </n>
      <n v="2" in="0">
        <tpls c="6">
          <tpl fld="0" item="0"/>
          <tpl fld="2" item="0"/>
          <tpl fld="1" item="3"/>
          <tpl hier="218" item="1"/>
          <tpl fld="3" item="4"/>
          <tpl fld="5" item="7"/>
        </tpls>
      </n>
      <n v="0" in="0">
        <tpls c="6">
          <tpl fld="0" item="0"/>
          <tpl fld="2" item="5"/>
          <tpl fld="1" item="3"/>
          <tpl hier="218" item="1"/>
          <tpl fld="3" item="4"/>
          <tpl fld="5" item="0"/>
        </tpls>
      </n>
      <n v="1" in="0">
        <tpls c="6">
          <tpl fld="0" item="0"/>
          <tpl fld="2" item="3"/>
          <tpl fld="1" item="3"/>
          <tpl hier="218" item="1"/>
          <tpl fld="3" item="4"/>
          <tpl fld="5" item="2"/>
        </tpls>
      </n>
      <n v="1" in="0">
        <tpls c="6">
          <tpl fld="0" item="0"/>
          <tpl fld="2" item="0"/>
          <tpl fld="1" item="3"/>
          <tpl hier="218" item="1"/>
          <tpl fld="3" item="4"/>
          <tpl fld="5" item="2"/>
        </tpls>
      </n>
      <n v="1" in="0">
        <tpls c="6">
          <tpl fld="0" item="0"/>
          <tpl fld="2" item="5"/>
          <tpl fld="1" item="3"/>
          <tpl hier="218" item="1"/>
          <tpl fld="3" item="4"/>
          <tpl fld="5" item="5"/>
        </tpls>
      </n>
      <n v="13" in="0">
        <tpls c="6">
          <tpl fld="0" item="0"/>
          <tpl fld="2" item="3"/>
          <tpl fld="1" item="3"/>
          <tpl hier="218" item="1"/>
          <tpl fld="3" item="4"/>
          <tpl fld="5" item="3"/>
        </tpls>
      </n>
      <n v="1" in="0">
        <tpls c="6">
          <tpl fld="0" item="0"/>
          <tpl fld="2" item="0"/>
          <tpl fld="1" item="3"/>
          <tpl hier="218" item="1"/>
          <tpl fld="3" item="4"/>
          <tpl fld="5" item="3"/>
        </tpls>
      </n>
      <n v="0" in="0">
        <tpls c="6">
          <tpl fld="0" item="0"/>
          <tpl fld="2" item="5"/>
          <tpl fld="1" item="3"/>
          <tpl hier="218" item="1"/>
          <tpl fld="3" item="4"/>
          <tpl fld="5" item="6"/>
        </tpls>
      </n>
      <n v="3" in="0">
        <tpls c="6">
          <tpl fld="0" item="0"/>
          <tpl fld="2" item="3"/>
          <tpl fld="1" item="3"/>
          <tpl hier="218" item="1"/>
          <tpl fld="3" item="4"/>
          <tpl fld="5" item="8"/>
        </tpls>
      </n>
      <n v="5" in="0">
        <tpls c="6">
          <tpl fld="0" item="0"/>
          <tpl fld="2" item="0"/>
          <tpl fld="1" item="3"/>
          <tpl hier="218" item="1"/>
          <tpl fld="3" item="4"/>
          <tpl fld="5" item="8"/>
        </tpls>
      </n>
      <n v="126" in="0">
        <tpls c="5">
          <tpl fld="0" item="0"/>
          <tpl fld="2" item="5"/>
          <tpl fld="1" item="3"/>
          <tpl hier="218" item="1"/>
          <tpl fld="3" item="6"/>
        </tpls>
      </n>
      <n v="3" in="0">
        <tpls c="6">
          <tpl fld="0" item="0"/>
          <tpl fld="2" item="4"/>
          <tpl fld="1" item="3"/>
          <tpl hier="218" item="1"/>
          <tpl fld="3" item="3"/>
          <tpl fld="5" item="5"/>
        </tpls>
      </n>
      <n v="1" in="0">
        <tpls c="6">
          <tpl fld="0" item="0"/>
          <tpl fld="2" item="1"/>
          <tpl fld="1" item="3"/>
          <tpl hier="218" item="1"/>
          <tpl fld="3" item="3"/>
          <tpl fld="5" item="3"/>
        </tpls>
      </n>
      <n v="3674" in="0">
        <tpls c="6">
          <tpl fld="0" item="0"/>
          <tpl fld="2" item="2"/>
          <tpl fld="1" item="3"/>
          <tpl hier="218" item="1"/>
          <tpl fld="3" item="3"/>
          <tpl fld="5" item="8"/>
        </tpls>
      </n>
      <n v="3" in="0">
        <tpls c="6">
          <tpl fld="0" item="0"/>
          <tpl fld="2" item="4"/>
          <tpl fld="1" item="3"/>
          <tpl hier="218" item="1"/>
          <tpl fld="3" item="4"/>
          <tpl fld="5" item="1"/>
        </tpls>
      </n>
      <m in="0">
        <tpls c="6">
          <tpl fld="0" item="0"/>
          <tpl fld="2" item="2"/>
          <tpl fld="1" item="3"/>
          <tpl hier="218" item="1"/>
          <tpl fld="3" item="4"/>
          <tpl fld="5" item="4"/>
        </tpls>
      </m>
      <n v="1" in="0">
        <tpls c="6">
          <tpl fld="0" item="0"/>
          <tpl fld="2" item="4"/>
          <tpl fld="1" item="3"/>
          <tpl hier="218" item="1"/>
          <tpl fld="3" item="4"/>
          <tpl fld="5" item="7"/>
        </tpls>
      </n>
      <n v="0" in="0">
        <tpls c="6">
          <tpl fld="0" item="0"/>
          <tpl fld="2" item="1"/>
          <tpl fld="1" item="3"/>
          <tpl hier="218" item="1"/>
          <tpl fld="3" item="4"/>
          <tpl fld="5" item="0"/>
        </tpls>
      </n>
      <n v="1330" in="0">
        <tpls c="6">
          <tpl fld="0" item="0"/>
          <tpl fld="2" item="2"/>
          <tpl fld="1" item="3"/>
          <tpl hier="218" item="1"/>
          <tpl fld="3" item="4"/>
          <tpl fld="5" item="5"/>
        </tpls>
      </n>
      <n v="2" in="0">
        <tpls c="6">
          <tpl fld="0" item="0"/>
          <tpl fld="2" item="4"/>
          <tpl fld="1" item="3"/>
          <tpl hier="218" item="1"/>
          <tpl fld="3" item="4"/>
          <tpl fld="5" item="3"/>
        </tpls>
      </n>
      <n v="0" in="0">
        <tpls c="6">
          <tpl fld="0" item="0"/>
          <tpl fld="2" item="1"/>
          <tpl fld="1" item="3"/>
          <tpl hier="218" item="1"/>
          <tpl fld="3" item="4"/>
          <tpl fld="5" item="6"/>
        </tpls>
      </n>
      <n v="0" in="0">
        <tpls c="6">
          <tpl fld="0" item="0"/>
          <tpl fld="2" item="4"/>
          <tpl fld="1" item="3"/>
          <tpl hier="218" item="1"/>
          <tpl fld="3" item="4"/>
          <tpl fld="5" item="8"/>
        </tpls>
      </n>
      <n v="100" in="0">
        <tpls c="5">
          <tpl fld="0" item="0"/>
          <tpl fld="2" item="1"/>
          <tpl fld="1" item="3"/>
          <tpl hier="218" item="1"/>
          <tpl fld="3" item="6"/>
        </tpls>
      </n>
      <n v="2" in="0">
        <tpls c="6">
          <tpl fld="0" item="0"/>
          <tpl fld="2" item="3"/>
          <tpl fld="1" item="3"/>
          <tpl hier="218" item="1"/>
          <tpl fld="3" item="4"/>
          <tpl fld="5" item="5"/>
        </tpls>
      </n>
      <n v="0" in="0">
        <tpls c="6">
          <tpl fld="0" item="0"/>
          <tpl fld="2" item="3"/>
          <tpl fld="1" item="3"/>
          <tpl hier="218" item="1"/>
          <tpl fld="3" item="4"/>
          <tpl fld="5" item="6"/>
        </tpls>
      </n>
      <n v="143" in="0">
        <tpls c="5">
          <tpl fld="0" item="0"/>
          <tpl fld="2" item="3"/>
          <tpl fld="1" item="3"/>
          <tpl hier="218" item="1"/>
          <tpl fld="3" item="6"/>
        </tpls>
      </n>
      <n v="194" in="0">
        <tpls c="5">
          <tpl fld="0" item="0"/>
          <tpl fld="2" item="0"/>
          <tpl fld="1" item="3"/>
          <tpl hier="218" item="1"/>
          <tpl fld="3" item="6"/>
        </tpls>
      </n>
      <n v="26" in="0">
        <tpls c="5">
          <tpl fld="0" item="0"/>
          <tpl fld="2" item="1"/>
          <tpl fld="1" item="3"/>
          <tpl hier="218" item="1"/>
          <tpl fld="3" item="0"/>
        </tpls>
      </n>
      <n v="4" in="0">
        <tpls c="6">
          <tpl fld="0" item="0"/>
          <tpl fld="2" item="4"/>
          <tpl fld="1" item="3"/>
          <tpl hier="218" item="1"/>
          <tpl fld="3" item="7"/>
          <tpl fld="7" item="0"/>
        </tpls>
      </n>
      <n v="142" in="0">
        <tpls c="6">
          <tpl fld="0" item="0"/>
          <tpl fld="2" item="2"/>
          <tpl fld="1" item="3"/>
          <tpl hier="218" item="1"/>
          <tpl fld="3" item="7"/>
          <tpl fld="7" item="3"/>
        </tpls>
      </n>
      <n v="77" in="0">
        <tpls c="6">
          <tpl fld="0" item="0"/>
          <tpl fld="2" item="1"/>
          <tpl fld="1" item="3"/>
          <tpl hier="218" item="1"/>
          <tpl fld="3" item="5"/>
          <tpl fld="5" item="4"/>
        </tpls>
      </n>
      <n v="194" in="0">
        <tpls c="6">
          <tpl fld="0" item="0"/>
          <tpl fld="2" item="4"/>
          <tpl fld="1" item="3"/>
          <tpl hier="218" item="1"/>
          <tpl fld="3" item="5"/>
          <tpl fld="5" item="7"/>
        </tpls>
      </n>
      <n v="33" in="0">
        <tpls c="6">
          <tpl fld="0" item="0"/>
          <tpl fld="2" item="4"/>
          <tpl fld="1" item="3"/>
          <tpl hier="218" item="1"/>
          <tpl fld="3" item="5"/>
          <tpl fld="5" item="2"/>
        </tpls>
      </n>
      <n v="135" in="0">
        <tpls c="6">
          <tpl fld="0" item="0"/>
          <tpl fld="2" item="1"/>
          <tpl fld="1" item="3"/>
          <tpl hier="218" item="1"/>
          <tpl fld="3" item="5"/>
          <tpl fld="5" item="5"/>
        </tpls>
      </n>
      <n v="10" in="0">
        <tpls c="6">
          <tpl fld="0" item="0"/>
          <tpl fld="2" item="1"/>
          <tpl fld="1" item="3"/>
          <tpl hier="218" item="1"/>
          <tpl fld="3" item="5"/>
          <tpl fld="5" item="6"/>
        </tpls>
      </n>
      <n v="178" in="0">
        <tpls c="6">
          <tpl fld="0" item="0"/>
          <tpl fld="2" item="1"/>
          <tpl fld="1" item="3"/>
          <tpl hier="218" item="1"/>
          <tpl fld="3" item="1"/>
          <tpl fld="5" item="1"/>
        </tpls>
      </n>
      <n v="9" in="0">
        <tpls c="6">
          <tpl fld="0" item="0"/>
          <tpl fld="2" item="1"/>
          <tpl fld="1" item="3"/>
          <tpl hier="218" item="1"/>
          <tpl fld="3" item="1"/>
          <tpl fld="5" item="7"/>
        </tpls>
      </n>
      <n v="819" in="0">
        <tpls c="6">
          <tpl fld="0" item="0"/>
          <tpl fld="2" item="4"/>
          <tpl fld="1" item="3"/>
          <tpl hier="218" item="1"/>
          <tpl fld="3" item="1"/>
          <tpl fld="5" item="5"/>
        </tpls>
      </n>
      <n v="216" in="0">
        <tpls c="6">
          <tpl fld="0" item="0"/>
          <tpl fld="2" item="4"/>
          <tpl fld="1" item="3"/>
          <tpl hier="218" item="1"/>
          <tpl fld="3" item="1"/>
          <tpl fld="5" item="6"/>
        </tpls>
      </n>
      <n v="72" in="0">
        <tpls c="6">
          <tpl fld="0" item="0"/>
          <tpl fld="2" item="1"/>
          <tpl fld="1" item="3"/>
          <tpl hier="218" item="1"/>
          <tpl fld="3" item="1"/>
          <tpl fld="5" item="8"/>
        </tpls>
      </n>
      <n v="-1" in="0">
        <tpls c="6">
          <tpl fld="0" item="0"/>
          <tpl fld="2" item="4"/>
          <tpl fld="1" item="3"/>
          <tpl hier="218" item="1"/>
          <tpl fld="3" item="3"/>
          <tpl fld="5" item="7"/>
        </tpls>
      </n>
      <n v="0" in="0">
        <tpls c="6">
          <tpl fld="0" item="0"/>
          <tpl fld="2" item="4"/>
          <tpl fld="1" item="3"/>
          <tpl hier="218" item="1"/>
          <tpl fld="3" item="3"/>
          <tpl fld="5" item="2"/>
        </tpls>
      </n>
      <n v="4" in="0">
        <tpls c="6">
          <tpl fld="0" item="0"/>
          <tpl fld="2" item="4"/>
          <tpl fld="1" item="3"/>
          <tpl hier="218" item="1"/>
          <tpl fld="3" item="3"/>
          <tpl fld="5" item="3"/>
        </tpls>
      </n>
      <n v="1" in="0">
        <tpls c="6">
          <tpl fld="0" item="0"/>
          <tpl fld="2" item="4"/>
          <tpl fld="1" item="3"/>
          <tpl hier="218" item="1"/>
          <tpl fld="3" item="3"/>
          <tpl fld="5" item="8"/>
        </tpls>
      </n>
      <n v="0" in="0">
        <tpls c="6">
          <tpl fld="0" item="0"/>
          <tpl fld="2" item="4"/>
          <tpl fld="1" item="3"/>
          <tpl hier="218" item="1"/>
          <tpl fld="3" item="4"/>
          <tpl fld="5" item="4"/>
        </tpls>
      </n>
      <n v="1" in="0">
        <tpls c="6">
          <tpl fld="0" item="0"/>
          <tpl fld="2" item="4"/>
          <tpl fld="1" item="3"/>
          <tpl hier="218" item="1"/>
          <tpl fld="3" item="4"/>
          <tpl fld="5" item="0"/>
        </tpls>
      </n>
      <n v="2" in="0">
        <tpls c="6">
          <tpl fld="0" item="0"/>
          <tpl fld="2" item="4"/>
          <tpl fld="1" item="3"/>
          <tpl hier="218" item="1"/>
          <tpl fld="3" item="4"/>
          <tpl fld="5" item="5"/>
        </tpls>
      </n>
      <n v="0" in="0">
        <tpls c="6">
          <tpl fld="0" item="0"/>
          <tpl fld="2" item="4"/>
          <tpl fld="1" item="3"/>
          <tpl hier="218" item="1"/>
          <tpl fld="3" item="4"/>
          <tpl fld="5" item="6"/>
        </tpls>
      </n>
      <n v="134" in="0">
        <tpls c="5">
          <tpl fld="0" item="0"/>
          <tpl fld="2" item="4"/>
          <tpl fld="1" item="3"/>
          <tpl hier="218" item="1"/>
          <tpl fld="3" item="6"/>
        </tpls>
      </n>
      <n v="4724" in="0">
        <tpls c="5">
          <tpl fld="0" item="0"/>
          <tpl fld="6" item="1"/>
          <tpl fld="1" item="3"/>
          <tpl hier="218" item="1"/>
          <tpl fld="4" item="0"/>
        </tpls>
      </n>
      <n v="27439" in="0">
        <tpls c="5">
          <tpl fld="0" item="0"/>
          <tpl fld="6" item="2"/>
          <tpl fld="1" item="3"/>
          <tpl hier="218" item="1"/>
          <tpl fld="4" item="0"/>
        </tpls>
      </n>
      <n v="13" in="0">
        <tpls c="5">
          <tpl fld="0" item="0"/>
          <tpl fld="6" item="3"/>
          <tpl fld="1" item="3"/>
          <tpl hier="218" item="1"/>
          <tpl fld="3" item="0"/>
        </tpls>
      </n>
      <n v="93" in="0">
        <tpls c="5">
          <tpl fld="0" item="0"/>
          <tpl fld="6" item="0"/>
          <tpl fld="1" item="3"/>
          <tpl hier="218" item="1"/>
          <tpl fld="3" item="2"/>
        </tpls>
      </n>
      <n v="573" in="0">
        <tpls c="6">
          <tpl fld="0" item="0"/>
          <tpl fld="6" item="4"/>
          <tpl fld="1" item="3"/>
          <tpl hier="218" item="1"/>
          <tpl fld="3" item="7"/>
          <tpl fld="7" item="1"/>
        </tpls>
      </n>
      <n v="11" in="0">
        <tpls c="6">
          <tpl fld="0" item="0"/>
          <tpl fld="6" item="1"/>
          <tpl fld="1" item="3"/>
          <tpl hier="218" item="1"/>
          <tpl fld="3" item="7"/>
          <tpl fld="7" item="0"/>
        </tpls>
      </n>
      <n v="43" in="0">
        <tpls c="6">
          <tpl fld="0" item="0"/>
          <tpl fld="6" item="2"/>
          <tpl fld="1" item="3"/>
          <tpl hier="218" item="1"/>
          <tpl fld="3" item="7"/>
          <tpl fld="7" item="0"/>
        </tpls>
      </n>
      <n v="43" in="0">
        <tpls c="6">
          <tpl fld="0" item="0"/>
          <tpl fld="6" item="3"/>
          <tpl fld="1" item="3"/>
          <tpl hier="218" item="1"/>
          <tpl fld="3" item="7"/>
          <tpl fld="7" item="2"/>
        </tpls>
      </n>
      <n v="75" in="0">
        <tpls c="6">
          <tpl fld="0" item="0"/>
          <tpl fld="6" item="0"/>
          <tpl fld="1" item="3"/>
          <tpl hier="218" item="1"/>
          <tpl fld="3" item="7"/>
          <tpl fld="7" item="4"/>
        </tpls>
      </n>
      <n v="132" in="0">
        <tpls c="6">
          <tpl fld="0" item="0"/>
          <tpl fld="6" item="4"/>
          <tpl fld="1" item="3"/>
          <tpl hier="218" item="1"/>
          <tpl fld="3" item="7"/>
          <tpl fld="7" item="3"/>
        </tpls>
      </n>
      <n v="849" in="0">
        <tpls c="6">
          <tpl fld="0" item="0"/>
          <tpl fld="6" item="1"/>
          <tpl fld="1" item="3"/>
          <tpl hier="218" item="1"/>
          <tpl fld="3" item="5"/>
          <tpl fld="5" item="1"/>
        </tpls>
      </n>
      <n v="4003" in="0">
        <tpls c="6">
          <tpl fld="0" item="0"/>
          <tpl fld="6" item="2"/>
          <tpl fld="1" item="3"/>
          <tpl hier="218" item="1"/>
          <tpl fld="3" item="5"/>
          <tpl fld="5" item="1"/>
        </tpls>
      </n>
      <n v="40" in="0">
        <tpls c="6">
          <tpl fld="0" item="0"/>
          <tpl fld="6" item="3"/>
          <tpl fld="1" item="3"/>
          <tpl hier="218" item="1"/>
          <tpl fld="3" item="5"/>
          <tpl fld="5" item="4"/>
        </tpls>
      </n>
      <n v="60" in="0">
        <tpls c="6">
          <tpl fld="0" item="0"/>
          <tpl fld="6" item="0"/>
          <tpl fld="1" item="3"/>
          <tpl hier="218" item="1"/>
          <tpl fld="3" item="5"/>
          <tpl fld="5" item="7"/>
        </tpls>
      </n>
      <n v="232" in="0">
        <tpls c="6">
          <tpl fld="0" item="0"/>
          <tpl fld="6" item="4"/>
          <tpl fld="1" item="3"/>
          <tpl hier="218" item="1"/>
          <tpl fld="3" item="5"/>
          <tpl fld="5" item="0"/>
        </tpls>
      </n>
      <n v="70" in="0">
        <tpls c="6">
          <tpl fld="0" item="0"/>
          <tpl fld="6" item="1"/>
          <tpl fld="1" item="3"/>
          <tpl hier="218" item="1"/>
          <tpl fld="3" item="5"/>
          <tpl fld="5" item="2"/>
        </tpls>
      </n>
      <n v="63" in="0">
        <tpls c="6">
          <tpl fld="0" item="0"/>
          <tpl fld="6" item="2"/>
          <tpl fld="1" item="3"/>
          <tpl hier="218" item="1"/>
          <tpl fld="3" item="5"/>
          <tpl fld="5" item="2"/>
        </tpls>
      </n>
      <n v="354" in="0">
        <tpls c="6">
          <tpl fld="0" item="0"/>
          <tpl fld="6" item="3"/>
          <tpl fld="1" item="3"/>
          <tpl hier="218" item="1"/>
          <tpl fld="3" item="5"/>
          <tpl fld="5" item="5"/>
        </tpls>
      </n>
      <n v="525" in="0">
        <tpls c="6">
          <tpl fld="0" item="0"/>
          <tpl fld="6" item="0"/>
          <tpl fld="1" item="3"/>
          <tpl hier="218" item="1"/>
          <tpl fld="3" item="5"/>
          <tpl fld="5" item="3"/>
        </tpls>
      </n>
      <n v="171" in="0">
        <tpls c="6">
          <tpl fld="0" item="0"/>
          <tpl fld="6" item="4"/>
          <tpl fld="1" item="3"/>
          <tpl hier="218" item="1"/>
          <tpl fld="3" item="5"/>
          <tpl fld="5" item="6"/>
        </tpls>
      </n>
      <n v="243" in="0">
        <tpls c="6">
          <tpl fld="0" item="0"/>
          <tpl fld="6" item="1"/>
          <tpl fld="1" item="3"/>
          <tpl hier="218" item="1"/>
          <tpl fld="3" item="5"/>
          <tpl fld="5" item="8"/>
        </tpls>
      </n>
      <n v="1337" in="0">
        <tpls c="6">
          <tpl fld="0" item="0"/>
          <tpl fld="6" item="2"/>
          <tpl fld="1" item="3"/>
          <tpl hier="218" item="1"/>
          <tpl fld="3" item="5"/>
          <tpl fld="5" item="8"/>
        </tpls>
      </n>
      <n v="70" in="0">
        <tpls c="6">
          <tpl fld="0" item="0"/>
          <tpl fld="6" item="3"/>
          <tpl fld="1" item="3"/>
          <tpl hier="218" item="1"/>
          <tpl fld="3" item="1"/>
          <tpl fld="5" item="1"/>
        </tpls>
      </n>
      <n v="87" in="0">
        <tpls c="6">
          <tpl fld="0" item="0"/>
          <tpl fld="6" item="0"/>
          <tpl fld="1" item="3"/>
          <tpl hier="218" item="1"/>
          <tpl fld="3" item="1"/>
          <tpl fld="5" item="4"/>
        </tpls>
      </n>
      <n v="52" in="0">
        <tpls c="6">
          <tpl fld="0" item="0"/>
          <tpl fld="6" item="4"/>
          <tpl fld="1" item="3"/>
          <tpl hier="218" item="1"/>
          <tpl fld="3" item="1"/>
          <tpl fld="5" item="7"/>
        </tpls>
      </n>
      <n v="12" in="0">
        <tpls c="6">
          <tpl fld="0" item="0"/>
          <tpl fld="6" item="1"/>
          <tpl fld="1" item="3"/>
          <tpl hier="218" item="1"/>
          <tpl fld="3" item="1"/>
          <tpl fld="5" item="0"/>
        </tpls>
      </n>
      <n v="273" in="0">
        <tpls c="6">
          <tpl fld="0" item="0"/>
          <tpl fld="6" item="2"/>
          <tpl fld="1" item="3"/>
          <tpl hier="218" item="1"/>
          <tpl fld="3" item="1"/>
          <tpl fld="5" item="0"/>
        </tpls>
      </n>
      <n v="6" in="0">
        <tpls c="6">
          <tpl fld="0" item="0"/>
          <tpl fld="6" item="3"/>
          <tpl fld="1" item="3"/>
          <tpl hier="218" item="1"/>
          <tpl fld="3" item="1"/>
          <tpl fld="5" item="2"/>
        </tpls>
      </n>
      <n v="655" in="0">
        <tpls c="6">
          <tpl fld="0" item="0"/>
          <tpl fld="6" item="0"/>
          <tpl fld="1" item="3"/>
          <tpl hier="218" item="1"/>
          <tpl fld="3" item="1"/>
          <tpl fld="5" item="5"/>
        </tpls>
      </n>
      <n v="1182" in="0">
        <tpls c="6">
          <tpl fld="0" item="0"/>
          <tpl fld="6" item="4"/>
          <tpl fld="1" item="3"/>
          <tpl hier="218" item="1"/>
          <tpl fld="3" item="1"/>
          <tpl fld="5" item="3"/>
        </tpls>
      </n>
      <n v="21" in="0">
        <tpls c="6">
          <tpl fld="0" item="0"/>
          <tpl fld="6" item="1"/>
          <tpl fld="1" item="3"/>
          <tpl hier="218" item="1"/>
          <tpl fld="3" item="1"/>
          <tpl fld="5" item="6"/>
        </tpls>
      </n>
      <n v="377" in="0">
        <tpls c="6">
          <tpl fld="0" item="0"/>
          <tpl fld="6" item="2"/>
          <tpl fld="1" item="3"/>
          <tpl hier="218" item="1"/>
          <tpl fld="3" item="1"/>
          <tpl fld="5" item="6"/>
        </tpls>
      </n>
      <n v="213" in="0">
        <tpls c="6">
          <tpl fld="0" item="0"/>
          <tpl fld="6" item="3"/>
          <tpl fld="1" item="3"/>
          <tpl hier="218" item="1"/>
          <tpl fld="3" item="1"/>
          <tpl fld="5" item="8"/>
        </tpls>
      </n>
      <n v="141" in="0">
        <tpls c="6">
          <tpl fld="0" item="0"/>
          <tpl fld="6" item="0"/>
          <tpl fld="1" item="3"/>
          <tpl hier="218" item="1"/>
          <tpl fld="3" item="3"/>
          <tpl fld="5" item="1"/>
        </tpls>
      </n>
      <n v="0" in="0">
        <tpls c="6">
          <tpl fld="0" item="0"/>
          <tpl fld="6" item="4"/>
          <tpl fld="1" item="3"/>
          <tpl hier="218" item="1"/>
          <tpl fld="3" item="3"/>
          <tpl fld="5" item="4"/>
        </tpls>
      </n>
      <n v="9" in="0">
        <tpls c="6">
          <tpl fld="0" item="0"/>
          <tpl fld="6" item="1"/>
          <tpl fld="1" item="3"/>
          <tpl hier="218" item="1"/>
          <tpl fld="3" item="3"/>
          <tpl fld="5" item="7"/>
        </tpls>
      </n>
      <n v="260" in="0">
        <tpls c="6">
          <tpl fld="0" item="0"/>
          <tpl fld="6" item="2"/>
          <tpl fld="1" item="3"/>
          <tpl hier="218" item="1"/>
          <tpl fld="3" item="3"/>
          <tpl fld="5" item="7"/>
        </tpls>
      </n>
      <n v="87" in="0">
        <tpls c="6">
          <tpl fld="0" item="0"/>
          <tpl fld="6" item="0"/>
          <tpl fld="1" item="3"/>
          <tpl hier="218" item="1"/>
          <tpl fld="3" item="3"/>
          <tpl fld="5" item="2"/>
        </tpls>
      </n>
      <n v="861" in="0">
        <tpls c="6">
          <tpl fld="0" item="0"/>
          <tpl fld="6" item="4"/>
          <tpl fld="1" item="3"/>
          <tpl hier="218" item="1"/>
          <tpl fld="3" item="3"/>
          <tpl fld="5" item="5"/>
        </tpls>
      </n>
      <n v="1427" in="0">
        <tpls c="6">
          <tpl fld="0" item="0"/>
          <tpl fld="6" item="2"/>
          <tpl fld="1" item="3"/>
          <tpl hier="218" item="1"/>
          <tpl fld="3" item="3"/>
          <tpl fld="5" item="3"/>
        </tpls>
      </n>
      <n v="1022" in="0">
        <tpls c="6">
          <tpl fld="0" item="0"/>
          <tpl fld="6" item="0"/>
          <tpl fld="1" item="3"/>
          <tpl hier="218" item="1"/>
          <tpl fld="3" item="3"/>
          <tpl fld="5" item="8"/>
        </tpls>
      </n>
      <m in="0">
        <tpls c="6">
          <tpl fld="0" item="0"/>
          <tpl fld="6" item="1"/>
          <tpl fld="1" item="3"/>
          <tpl hier="218" item="1"/>
          <tpl fld="3" item="4"/>
          <tpl fld="5" item="4"/>
        </tpls>
      </m>
      <n v="2" in="0">
        <tpls c="6">
          <tpl fld="0" item="0"/>
          <tpl fld="6" item="3"/>
          <tpl fld="1" item="3"/>
          <tpl hier="218" item="1"/>
          <tpl fld="3" item="4"/>
          <tpl fld="5" item="7"/>
        </tpls>
      </n>
      <n v="121" in="0">
        <tpls c="6">
          <tpl fld="0" item="0"/>
          <tpl fld="6" item="1"/>
          <tpl fld="1" item="3"/>
          <tpl hier="218" item="1"/>
          <tpl fld="3" item="4"/>
          <tpl fld="5" item="5"/>
        </tpls>
      </n>
      <n v="190" in="0">
        <tpls c="6">
          <tpl fld="0" item="0"/>
          <tpl fld="6" item="3"/>
          <tpl fld="1" item="3"/>
          <tpl hier="218" item="1"/>
          <tpl fld="3" item="4"/>
          <tpl fld="5" item="3"/>
        </tpls>
      </n>
      <n v="107" in="0">
        <tpls c="6">
          <tpl fld="0" item="0"/>
          <tpl fld="6" item="4"/>
          <tpl fld="1" item="3"/>
          <tpl hier="218" item="1"/>
          <tpl fld="3" item="4"/>
          <tpl fld="5" item="8"/>
        </tpls>
      </n>
      <n v="23" in="0">
        <tpls c="6">
          <tpl fld="0" item="0"/>
          <tpl fld="6" item="3"/>
          <tpl fld="1" item="3"/>
          <tpl hier="218" item="1"/>
          <tpl fld="3" item="7"/>
          <tpl fld="7" item="3"/>
        </tpls>
      </n>
      <n v="357" in="0">
        <tpls c="6">
          <tpl fld="0" item="0"/>
          <tpl fld="6" item="2"/>
          <tpl fld="1" item="3"/>
          <tpl hier="218" item="1"/>
          <tpl fld="3" item="5"/>
          <tpl fld="5" item="7"/>
        </tpls>
      </n>
      <n v="24" in="0">
        <tpls c="6">
          <tpl fld="0" item="0"/>
          <tpl fld="6" item="0"/>
          <tpl fld="1" item="3"/>
          <tpl hier="218" item="1"/>
          <tpl fld="3" item="5"/>
          <tpl fld="5" item="2"/>
        </tpls>
      </n>
      <n v="3812" in="0">
        <tpls c="6">
          <tpl fld="0" item="0"/>
          <tpl fld="6" item="2"/>
          <tpl fld="1" item="3"/>
          <tpl hier="218" item="1"/>
          <tpl fld="3" item="5"/>
          <tpl fld="5" item="3"/>
        </tpls>
      </n>
      <n v="5" in="0">
        <tpls c="6">
          <tpl fld="0" item="0"/>
          <tpl fld="6" item="1"/>
          <tpl fld="1" item="3"/>
          <tpl hier="218" item="1"/>
          <tpl fld="3" item="1"/>
          <tpl fld="5" item="4"/>
        </tpls>
      </n>
      <n v="210" in="0">
        <tpls c="6">
          <tpl fld="0" item="0"/>
          <tpl fld="6" item="0"/>
          <tpl fld="1" item="3"/>
          <tpl hier="218" item="1"/>
          <tpl fld="3" item="1"/>
          <tpl fld="5" item="0"/>
        </tpls>
      </n>
      <n v="1160" in="0">
        <tpls c="6">
          <tpl fld="0" item="0"/>
          <tpl fld="6" item="2"/>
          <tpl fld="1" item="3"/>
          <tpl hier="218" item="1"/>
          <tpl fld="3" item="1"/>
          <tpl fld="5" item="5"/>
        </tpls>
      </n>
      <n v="745" in="0">
        <tpls c="6">
          <tpl fld="0" item="0"/>
          <tpl fld="6" item="4"/>
          <tpl fld="1" item="3"/>
          <tpl hier="218" item="1"/>
          <tpl fld="3" item="1"/>
          <tpl fld="5" item="8"/>
        </tpls>
      </n>
      <m in="0">
        <tpls c="6">
          <tpl fld="0" item="0"/>
          <tpl fld="6" item="3"/>
          <tpl fld="1" item="3"/>
          <tpl hier="218" item="1"/>
          <tpl fld="3" item="3"/>
          <tpl fld="5" item="4"/>
        </tpls>
      </m>
      <n v="13" in="0">
        <tpls c="6">
          <tpl fld="0" item="0"/>
          <tpl fld="6" item="1"/>
          <tpl fld="1" item="3"/>
          <tpl hier="218" item="1"/>
          <tpl fld="3" item="3"/>
          <tpl fld="5" item="2"/>
        </tpls>
      </n>
      <n v="968" in="0">
        <tpls c="6">
          <tpl fld="0" item="0"/>
          <tpl fld="6" item="0"/>
          <tpl fld="1" item="3"/>
          <tpl hier="218" item="1"/>
          <tpl fld="3" item="3"/>
          <tpl fld="5" item="3"/>
        </tpls>
      </n>
      <n v="134" in="0">
        <tpls c="6">
          <tpl fld="0" item="0"/>
          <tpl fld="6" item="1"/>
          <tpl fld="1" item="3"/>
          <tpl hier="218" item="1"/>
          <tpl fld="3" item="3"/>
          <tpl fld="5" item="8"/>
        </tpls>
      </n>
      <n v="15" in="0">
        <tpls c="6">
          <tpl fld="0" item="0"/>
          <tpl fld="6" item="3"/>
          <tpl fld="1" item="3"/>
          <tpl hier="218" item="1"/>
          <tpl fld="3" item="4"/>
          <tpl fld="5" item="1"/>
        </tpls>
      </n>
      <n v="705" in="0">
        <tpls c="6">
          <tpl fld="0" item="0"/>
          <tpl fld="6" item="2"/>
          <tpl fld="1" item="3"/>
          <tpl hier="218" item="1"/>
          <tpl fld="3" item="4"/>
          <tpl fld="5" item="0"/>
        </tpls>
      </n>
      <n v="116" in="0">
        <tpls c="6">
          <tpl fld="0" item="0"/>
          <tpl fld="6" item="4"/>
          <tpl fld="1" item="3"/>
          <tpl hier="218" item="1"/>
          <tpl fld="3" item="4"/>
          <tpl fld="5" item="3"/>
        </tpls>
      </n>
      <n v="110" in="0">
        <tpls c="5">
          <tpl fld="0" item="0"/>
          <tpl fld="6" item="0"/>
          <tpl fld="1" item="3"/>
          <tpl hier="218" item="1"/>
          <tpl fld="3" item="6"/>
        </tpls>
      </n>
      <n v="11890" in="0">
        <tpls c="5">
          <tpl fld="0" item="0"/>
          <tpl fld="6" item="4"/>
          <tpl fld="1" item="3"/>
          <tpl hier="218" item="1"/>
          <tpl fld="4" item="0"/>
        </tpls>
      </n>
      <n v="25" in="0">
        <tpls c="5">
          <tpl fld="0" item="0"/>
          <tpl fld="6" item="1"/>
          <tpl fld="1" item="3"/>
          <tpl hier="218" item="1"/>
          <tpl fld="3" item="0"/>
        </tpls>
      </n>
      <n v="212" in="0">
        <tpls c="5">
          <tpl fld="0" item="0"/>
          <tpl fld="6" item="2"/>
          <tpl fld="1" item="3"/>
          <tpl hier="218" item="1"/>
          <tpl fld="3" item="0"/>
        </tpls>
      </n>
      <n v="72" in="0">
        <tpls c="5">
          <tpl fld="0" item="0"/>
          <tpl fld="6" item="3"/>
          <tpl fld="1" item="3"/>
          <tpl hier="218" item="1"/>
          <tpl fld="3" item="2"/>
        </tpls>
      </n>
      <n v="316" in="0">
        <tpls c="6">
          <tpl fld="0" item="0"/>
          <tpl fld="6" item="0"/>
          <tpl fld="1" item="3"/>
          <tpl hier="218" item="1"/>
          <tpl fld="3" item="7"/>
          <tpl fld="7" item="1"/>
        </tpls>
      </n>
      <n v="11" in="0">
        <tpls c="6">
          <tpl fld="0" item="0"/>
          <tpl fld="6" item="4"/>
          <tpl fld="1" item="3"/>
          <tpl hier="218" item="1"/>
          <tpl fld="3" item="7"/>
          <tpl fld="7" item="0"/>
        </tpls>
      </n>
      <n v="38" in="0">
        <tpls c="6">
          <tpl fld="0" item="0"/>
          <tpl fld="6" item="1"/>
          <tpl fld="1" item="3"/>
          <tpl hier="218" item="1"/>
          <tpl fld="3" item="7"/>
          <tpl fld="7" item="2"/>
        </tpls>
      </n>
      <n v="366" in="0">
        <tpls c="6">
          <tpl fld="0" item="0"/>
          <tpl fld="6" item="2"/>
          <tpl fld="1" item="3"/>
          <tpl hier="218" item="1"/>
          <tpl fld="3" item="7"/>
          <tpl fld="7" item="2"/>
        </tpls>
      </n>
      <n v="41" in="0">
        <tpls c="6">
          <tpl fld="0" item="0"/>
          <tpl fld="6" item="3"/>
          <tpl fld="1" item="3"/>
          <tpl hier="218" item="1"/>
          <tpl fld="3" item="7"/>
          <tpl fld="7" item="4"/>
        </tpls>
      </n>
      <n v="51" in="0">
        <tpls c="6">
          <tpl fld="0" item="0"/>
          <tpl fld="6" item="0"/>
          <tpl fld="1" item="3"/>
          <tpl hier="218" item="1"/>
          <tpl fld="3" item="7"/>
          <tpl fld="7" item="3"/>
        </tpls>
      </n>
      <n v="1027" in="0">
        <tpls c="6">
          <tpl fld="0" item="0"/>
          <tpl fld="6" item="4"/>
          <tpl fld="1" item="3"/>
          <tpl hier="218" item="1"/>
          <tpl fld="3" item="5"/>
          <tpl fld="5" item="1"/>
        </tpls>
      </n>
      <n v="249" in="0">
        <tpls c="6">
          <tpl fld="0" item="0"/>
          <tpl fld="6" item="1"/>
          <tpl fld="1" item="3"/>
          <tpl hier="218" item="1"/>
          <tpl fld="3" item="5"/>
          <tpl fld="5" item="4"/>
        </tpls>
      </n>
      <n v="578" in="0">
        <tpls c="6">
          <tpl fld="0" item="0"/>
          <tpl fld="6" item="2"/>
          <tpl fld="1" item="3"/>
          <tpl hier="218" item="1"/>
          <tpl fld="3" item="5"/>
          <tpl fld="5" item="4"/>
        </tpls>
      </n>
      <n v="37" in="0">
        <tpls c="6">
          <tpl fld="0" item="0"/>
          <tpl fld="6" item="3"/>
          <tpl fld="1" item="3"/>
          <tpl hier="218" item="1"/>
          <tpl fld="3" item="5"/>
          <tpl fld="5" item="7"/>
        </tpls>
      </n>
      <n v="305" in="0">
        <tpls c="6">
          <tpl fld="0" item="0"/>
          <tpl fld="6" item="0"/>
          <tpl fld="1" item="3"/>
          <tpl hier="218" item="1"/>
          <tpl fld="3" item="5"/>
          <tpl fld="5" item="0"/>
        </tpls>
      </n>
      <n v="41" in="0">
        <tpls c="6">
          <tpl fld="0" item="0"/>
          <tpl fld="6" item="4"/>
          <tpl fld="1" item="3"/>
          <tpl hier="218" item="1"/>
          <tpl fld="3" item="5"/>
          <tpl fld="5" item="2"/>
        </tpls>
      </n>
      <n v="465" in="0">
        <tpls c="6">
          <tpl fld="0" item="0"/>
          <tpl fld="6" item="1"/>
          <tpl fld="1" item="3"/>
          <tpl hier="218" item="1"/>
          <tpl fld="3" item="5"/>
          <tpl fld="5" item="5"/>
        </tpls>
      </n>
      <n v="2635" in="0">
        <tpls c="6">
          <tpl fld="0" item="0"/>
          <tpl fld="6" item="2"/>
          <tpl fld="1" item="3"/>
          <tpl hier="218" item="1"/>
          <tpl fld="3" item="5"/>
          <tpl fld="5" item="5"/>
        </tpls>
      </n>
      <n v="476" in="0">
        <tpls c="6">
          <tpl fld="0" item="0"/>
          <tpl fld="6" item="3"/>
          <tpl fld="1" item="3"/>
          <tpl hier="218" item="1"/>
          <tpl fld="3" item="5"/>
          <tpl fld="5" item="3"/>
        </tpls>
      </n>
      <n v="80" in="0">
        <tpls c="6">
          <tpl fld="0" item="0"/>
          <tpl fld="6" item="0"/>
          <tpl fld="1" item="3"/>
          <tpl hier="218" item="1"/>
          <tpl fld="3" item="5"/>
          <tpl fld="5" item="6"/>
        </tpls>
      </n>
      <n v="417" in="0">
        <tpls c="6">
          <tpl fld="0" item="0"/>
          <tpl fld="6" item="4"/>
          <tpl fld="1" item="3"/>
          <tpl hier="218" item="1"/>
          <tpl fld="3" item="5"/>
          <tpl fld="5" item="8"/>
        </tpls>
      </n>
      <n v="52" in="0">
        <tpls c="6">
          <tpl fld="0" item="0"/>
          <tpl fld="6" item="1"/>
          <tpl fld="1" item="3"/>
          <tpl hier="218" item="1"/>
          <tpl fld="3" item="1"/>
          <tpl fld="5" item="1"/>
        </tpls>
      </n>
      <n v="446" in="0">
        <tpls c="6">
          <tpl fld="0" item="0"/>
          <tpl fld="6" item="2"/>
          <tpl fld="1" item="3"/>
          <tpl hier="218" item="1"/>
          <tpl fld="3" item="1"/>
          <tpl fld="5" item="1"/>
        </tpls>
      </n>
      <n v="11" in="0">
        <tpls c="6">
          <tpl fld="0" item="0"/>
          <tpl fld="6" item="3"/>
          <tpl fld="1" item="3"/>
          <tpl hier="218" item="1"/>
          <tpl fld="3" item="1"/>
          <tpl fld="5" item="4"/>
        </tpls>
      </n>
      <n v="36" in="0">
        <tpls c="6">
          <tpl fld="0" item="0"/>
          <tpl fld="6" item="0"/>
          <tpl fld="1" item="3"/>
          <tpl hier="218" item="1"/>
          <tpl fld="3" item="1"/>
          <tpl fld="5" item="7"/>
        </tpls>
      </n>
      <n v="85" in="0">
        <tpls c="6">
          <tpl fld="0" item="0"/>
          <tpl fld="6" item="4"/>
          <tpl fld="1" item="3"/>
          <tpl hier="218" item="1"/>
          <tpl fld="3" item="1"/>
          <tpl fld="5" item="0"/>
        </tpls>
      </n>
      <n v="19" in="0">
        <tpls c="6">
          <tpl fld="0" item="0"/>
          <tpl fld="6" item="1"/>
          <tpl fld="1" item="3"/>
          <tpl hier="218" item="1"/>
          <tpl fld="3" item="1"/>
          <tpl fld="5" item="2"/>
        </tpls>
      </n>
      <n v="30" in="0">
        <tpls c="6">
          <tpl fld="0" item="0"/>
          <tpl fld="6" item="2"/>
          <tpl fld="1" item="3"/>
          <tpl hier="218" item="1"/>
          <tpl fld="3" item="1"/>
          <tpl fld="5" item="2"/>
        </tpls>
      </n>
      <n v="351" in="0">
        <tpls c="6">
          <tpl fld="0" item="0"/>
          <tpl fld="6" item="3"/>
          <tpl fld="1" item="3"/>
          <tpl hier="218" item="1"/>
          <tpl fld="3" item="1"/>
          <tpl fld="5" item="5"/>
        </tpls>
      </n>
      <n v="814" in="0">
        <tpls c="6">
          <tpl fld="0" item="0"/>
          <tpl fld="6" item="0"/>
          <tpl fld="1" item="3"/>
          <tpl hier="218" item="1"/>
          <tpl fld="3" item="1"/>
          <tpl fld="5" item="3"/>
        </tpls>
      </n>
      <n v="220" in="0">
        <tpls c="6">
          <tpl fld="0" item="0"/>
          <tpl fld="6" item="4"/>
          <tpl fld="1" item="3"/>
          <tpl hier="218" item="1"/>
          <tpl fld="3" item="1"/>
          <tpl fld="5" item="6"/>
        </tpls>
      </n>
      <n v="88" in="0">
        <tpls c="6">
          <tpl fld="0" item="0"/>
          <tpl fld="6" item="1"/>
          <tpl fld="1" item="3"/>
          <tpl hier="218" item="1"/>
          <tpl fld="3" item="1"/>
          <tpl fld="5" item="8"/>
        </tpls>
      </n>
      <n v="624" in="0">
        <tpls c="6">
          <tpl fld="0" item="0"/>
          <tpl fld="6" item="2"/>
          <tpl fld="1" item="3"/>
          <tpl hier="218" item="1"/>
          <tpl fld="3" item="1"/>
          <tpl fld="5" item="8"/>
        </tpls>
      </n>
      <n v="46" in="0">
        <tpls c="6">
          <tpl fld="0" item="0"/>
          <tpl fld="6" item="3"/>
          <tpl fld="1" item="3"/>
          <tpl hier="218" item="1"/>
          <tpl fld="3" item="3"/>
          <tpl fld="5" item="1"/>
        </tpls>
      </n>
      <n v="2" in="0">
        <tpls c="6">
          <tpl fld="0" item="0"/>
          <tpl fld="6" item="0"/>
          <tpl fld="1" item="3"/>
          <tpl hier="218" item="1"/>
          <tpl fld="3" item="3"/>
          <tpl fld="5" item="4"/>
        </tpls>
      </n>
      <n v="101" in="0">
        <tpls c="6">
          <tpl fld="0" item="0"/>
          <tpl fld="6" item="4"/>
          <tpl fld="1" item="3"/>
          <tpl hier="218" item="1"/>
          <tpl fld="3" item="3"/>
          <tpl fld="5" item="7"/>
        </tpls>
      </n>
      <n v="28" in="0">
        <tpls c="6">
          <tpl fld="0" item="0"/>
          <tpl fld="6" item="1"/>
          <tpl fld="1" item="3"/>
          <tpl hier="218" item="1"/>
          <tpl fld="3" item="3"/>
          <tpl fld="5" item="0"/>
        </tpls>
      </n>
      <n v="68" in="0">
        <tpls c="6">
          <tpl fld="0" item="0"/>
          <tpl fld="6" item="2"/>
          <tpl fld="1" item="3"/>
          <tpl hier="218" item="1"/>
          <tpl fld="3" item="3"/>
          <tpl fld="5" item="0"/>
        </tpls>
      </n>
      <n v="34" in="0">
        <tpls c="6">
          <tpl fld="0" item="0"/>
          <tpl fld="6" item="3"/>
          <tpl fld="1" item="3"/>
          <tpl hier="218" item="1"/>
          <tpl fld="3" item="3"/>
          <tpl fld="5" item="2"/>
        </tpls>
      </n>
      <n v="749" in="0">
        <tpls c="6">
          <tpl fld="0" item="0"/>
          <tpl fld="6" item="0"/>
          <tpl fld="1" item="3"/>
          <tpl hier="218" item="1"/>
          <tpl fld="3" item="3"/>
          <tpl fld="5" item="5"/>
        </tpls>
      </n>
      <n v="1284" in="0">
        <tpls c="6">
          <tpl fld="0" item="0"/>
          <tpl fld="6" item="4"/>
          <tpl fld="1" item="3"/>
          <tpl hier="218" item="1"/>
          <tpl fld="3" item="3"/>
          <tpl fld="5" item="3"/>
        </tpls>
      </n>
      <n v="23" in="0">
        <tpls c="6">
          <tpl fld="0" item="0"/>
          <tpl fld="6" item="1"/>
          <tpl fld="1" item="3"/>
          <tpl hier="218" item="1"/>
          <tpl fld="3" item="3"/>
          <tpl fld="5" item="6"/>
        </tpls>
      </n>
      <n v="438" in="0">
        <tpls c="6">
          <tpl fld="0" item="0"/>
          <tpl fld="6" item="2"/>
          <tpl fld="1" item="3"/>
          <tpl hier="218" item="1"/>
          <tpl fld="3" item="3"/>
          <tpl fld="5" item="6"/>
        </tpls>
      </n>
      <n v="463" in="0">
        <tpls c="6">
          <tpl fld="0" item="0"/>
          <tpl fld="6" item="3"/>
          <tpl fld="1" item="3"/>
          <tpl hier="218" item="1"/>
          <tpl fld="3" item="3"/>
          <tpl fld="5" item="8"/>
        </tpls>
      </n>
      <n v="26" in="0">
        <tpls c="6">
          <tpl fld="0" item="0"/>
          <tpl fld="6" item="0"/>
          <tpl fld="1" item="3"/>
          <tpl hier="218" item="1"/>
          <tpl fld="3" item="4"/>
          <tpl fld="5" item="1"/>
        </tpls>
      </n>
      <m in="0">
        <tpls c="6">
          <tpl fld="0" item="0"/>
          <tpl fld="6" item="4"/>
          <tpl fld="1" item="3"/>
          <tpl hier="218" item="1"/>
          <tpl fld="3" item="4"/>
          <tpl fld="5" item="4"/>
        </tpls>
      </m>
      <n v="7" in="0">
        <tpls c="6">
          <tpl fld="0" item="0"/>
          <tpl fld="6" item="1"/>
          <tpl fld="1" item="3"/>
          <tpl hier="218" item="1"/>
          <tpl fld="3" item="4"/>
          <tpl fld="5" item="7"/>
        </tpls>
      </n>
      <n v="9" in="0">
        <tpls c="6">
          <tpl fld="0" item="0"/>
          <tpl fld="6" item="2"/>
          <tpl fld="1" item="3"/>
          <tpl hier="218" item="1"/>
          <tpl fld="3" item="4"/>
          <tpl fld="5" item="7"/>
        </tpls>
      </n>
      <n v="209" in="0">
        <tpls c="6">
          <tpl fld="0" item="0"/>
          <tpl fld="6" item="3"/>
          <tpl fld="1" item="3"/>
          <tpl hier="218" item="1"/>
          <tpl fld="3" item="4"/>
          <tpl fld="5" item="0"/>
        </tpls>
      </n>
      <n v="4" in="0">
        <tpls c="6">
          <tpl fld="0" item="0"/>
          <tpl fld="6" item="0"/>
          <tpl fld="1" item="3"/>
          <tpl hier="218" item="1"/>
          <tpl fld="3" item="4"/>
          <tpl fld="5" item="2"/>
        </tpls>
      </n>
      <n v="145" in="0">
        <tpls c="6">
          <tpl fld="0" item="0"/>
          <tpl fld="6" item="4"/>
          <tpl fld="1" item="3"/>
          <tpl hier="218" item="1"/>
          <tpl fld="3" item="4"/>
          <tpl fld="5" item="5"/>
        </tpls>
      </n>
      <n v="109" in="0">
        <tpls c="6">
          <tpl fld="0" item="0"/>
          <tpl fld="6" item="1"/>
          <tpl fld="1" item="3"/>
          <tpl hier="218" item="1"/>
          <tpl fld="3" item="4"/>
          <tpl fld="5" item="3"/>
        </tpls>
      </n>
      <n v="906" in="0">
        <tpls c="6">
          <tpl fld="0" item="0"/>
          <tpl fld="6" item="2"/>
          <tpl fld="1" item="3"/>
          <tpl hier="218" item="1"/>
          <tpl fld="3" item="4"/>
          <tpl fld="5" item="3"/>
        </tpls>
      </n>
      <n v="8" in="0">
        <tpls c="6">
          <tpl fld="0" item="0"/>
          <tpl fld="6" item="3"/>
          <tpl fld="1" item="3"/>
          <tpl hier="218" item="1"/>
          <tpl fld="3" item="4"/>
          <tpl fld="5" item="6"/>
        </tpls>
      </n>
      <n v="65" in="0">
        <tpls c="6">
          <tpl fld="0" item="0"/>
          <tpl fld="6" item="0"/>
          <tpl fld="1" item="3"/>
          <tpl hier="218" item="1"/>
          <tpl fld="3" item="4"/>
          <tpl fld="5" item="8"/>
        </tpls>
      </n>
      <n v="221" in="0">
        <tpls c="5">
          <tpl fld="0" item="0"/>
          <tpl fld="6" item="4"/>
          <tpl fld="1" item="3"/>
          <tpl hier="218" item="1"/>
          <tpl fld="3" item="6"/>
        </tpls>
      </n>
      <n v="9482" in="0">
        <tpls c="5">
          <tpl fld="0" item="0"/>
          <tpl fld="6" item="0"/>
          <tpl fld="1" item="3"/>
          <tpl hier="218" item="1"/>
          <tpl fld="4" item="0"/>
        </tpls>
      </n>
      <n v="50" in="0">
        <tpls c="5">
          <tpl fld="0" item="0"/>
          <tpl fld="6" item="4"/>
          <tpl fld="1" item="3"/>
          <tpl hier="218" item="1"/>
          <tpl fld="3" item="0"/>
        </tpls>
      </n>
      <n v="85" in="0">
        <tpls c="5">
          <tpl fld="0" item="0"/>
          <tpl fld="6" item="1"/>
          <tpl fld="1" item="3"/>
          <tpl hier="218" item="1"/>
          <tpl fld="3" item="2"/>
        </tpls>
      </n>
      <n v="1058" in="0">
        <tpls c="5">
          <tpl fld="0" item="0"/>
          <tpl fld="6" item="2"/>
          <tpl fld="1" item="3"/>
          <tpl hier="218" item="1"/>
          <tpl fld="3" item="2"/>
        </tpls>
      </n>
      <n v="184" in="0">
        <tpls c="6">
          <tpl fld="0" item="0"/>
          <tpl fld="6" item="3"/>
          <tpl fld="1" item="3"/>
          <tpl hier="218" item="1"/>
          <tpl fld="3" item="7"/>
          <tpl fld="7" item="1"/>
        </tpls>
      </n>
      <n v="9" in="0">
        <tpls c="6">
          <tpl fld="0" item="0"/>
          <tpl fld="6" item="0"/>
          <tpl fld="1" item="3"/>
          <tpl hier="218" item="1"/>
          <tpl fld="3" item="7"/>
          <tpl fld="7" item="0"/>
        </tpls>
      </n>
      <n v="167" in="0">
        <tpls c="6">
          <tpl fld="0" item="0"/>
          <tpl fld="6" item="4"/>
          <tpl fld="1" item="3"/>
          <tpl hier="218" item="1"/>
          <tpl fld="3" item="7"/>
          <tpl fld="7" item="2"/>
        </tpls>
      </n>
      <n v="20" in="0">
        <tpls c="6">
          <tpl fld="0" item="0"/>
          <tpl fld="6" item="1"/>
          <tpl fld="1" item="3"/>
          <tpl hier="218" item="1"/>
          <tpl fld="3" item="7"/>
          <tpl fld="7" item="4"/>
        </tpls>
      </n>
      <n v="414" in="0">
        <tpls c="6">
          <tpl fld="0" item="0"/>
          <tpl fld="6" item="2"/>
          <tpl fld="1" item="3"/>
          <tpl hier="218" item="1"/>
          <tpl fld="3" item="7"/>
          <tpl fld="7" item="4"/>
        </tpls>
      </n>
      <n v="704" in="0">
        <tpls c="6">
          <tpl fld="0" item="0"/>
          <tpl fld="6" item="0"/>
          <tpl fld="1" item="3"/>
          <tpl hier="218" item="1"/>
          <tpl fld="3" item="5"/>
          <tpl fld="5" item="1"/>
        </tpls>
      </n>
      <n v="103" in="0">
        <tpls c="6">
          <tpl fld="0" item="0"/>
          <tpl fld="6" item="1"/>
          <tpl fld="1" item="3"/>
          <tpl hier="218" item="1"/>
          <tpl fld="3" item="5"/>
          <tpl fld="5" item="7"/>
        </tpls>
      </n>
      <n v="373" in="0">
        <tpls c="6">
          <tpl fld="0" item="0"/>
          <tpl fld="6" item="3"/>
          <tpl fld="1" item="3"/>
          <tpl hier="218" item="1"/>
          <tpl fld="3" item="5"/>
          <tpl fld="5" item="0"/>
        </tpls>
      </n>
      <n v="630" in="0">
        <tpls c="6">
          <tpl fld="0" item="0"/>
          <tpl fld="6" item="4"/>
          <tpl fld="1" item="3"/>
          <tpl hier="218" item="1"/>
          <tpl fld="3" item="5"/>
          <tpl fld="5" item="5"/>
        </tpls>
      </n>
      <n v="26" in="0">
        <tpls c="6">
          <tpl fld="0" item="0"/>
          <tpl fld="6" item="3"/>
          <tpl fld="1" item="3"/>
          <tpl hier="218" item="1"/>
          <tpl fld="3" item="5"/>
          <tpl fld="5" item="6"/>
        </tpls>
      </n>
      <n v="379" in="0">
        <tpls c="6">
          <tpl fld="0" item="0"/>
          <tpl fld="6" item="4"/>
          <tpl fld="1" item="3"/>
          <tpl hier="218" item="1"/>
          <tpl fld="3" item="1"/>
          <tpl fld="5" item="1"/>
        </tpls>
      </n>
      <n v="68" in="0">
        <tpls c="6">
          <tpl fld="0" item="0"/>
          <tpl fld="6" item="3"/>
          <tpl fld="1" item="3"/>
          <tpl hier="218" item="1"/>
          <tpl fld="3" item="1"/>
          <tpl fld="5" item="7"/>
        </tpls>
      </n>
      <n v="136" in="0">
        <tpls c="6">
          <tpl fld="0" item="0"/>
          <tpl fld="6" item="1"/>
          <tpl fld="1" item="3"/>
          <tpl hier="218" item="1"/>
          <tpl fld="3" item="1"/>
          <tpl fld="5" item="5"/>
        </tpls>
      </n>
      <n v="326" in="0">
        <tpls c="6">
          <tpl fld="0" item="0"/>
          <tpl fld="6" item="0"/>
          <tpl fld="1" item="3"/>
          <tpl hier="218" item="1"/>
          <tpl fld="3" item="1"/>
          <tpl fld="5" item="6"/>
        </tpls>
      </n>
      <n v="187" in="0">
        <tpls c="6">
          <tpl fld="0" item="0"/>
          <tpl fld="6" item="2"/>
          <tpl fld="1" item="3"/>
          <tpl hier="218" item="1"/>
          <tpl fld="3" item="3"/>
          <tpl fld="5" item="1"/>
        </tpls>
      </n>
      <n v="152" in="0">
        <tpls c="6">
          <tpl fld="0" item="0"/>
          <tpl fld="6" item="4"/>
          <tpl fld="1" item="3"/>
          <tpl hier="218" item="1"/>
          <tpl fld="3" item="3"/>
          <tpl fld="5" item="0"/>
        </tpls>
      </n>
      <n v="52" in="0">
        <tpls c="6">
          <tpl fld="0" item="0"/>
          <tpl fld="6" item="2"/>
          <tpl fld="1" item="3"/>
          <tpl hier="218" item="1"/>
          <tpl fld="3" item="3"/>
          <tpl fld="5" item="2"/>
        </tpls>
      </n>
      <n v="196" in="0">
        <tpls c="6">
          <tpl fld="0" item="0"/>
          <tpl fld="6" item="4"/>
          <tpl fld="1" item="3"/>
          <tpl hier="218" item="1"/>
          <tpl fld="3" item="3"/>
          <tpl fld="5" item="6"/>
        </tpls>
      </n>
      <m in="0">
        <tpls c="6">
          <tpl fld="0" item="0"/>
          <tpl fld="6" item="0"/>
          <tpl fld="1" item="3"/>
          <tpl hier="218" item="1"/>
          <tpl fld="3" item="4"/>
          <tpl fld="5" item="4"/>
        </tpls>
      </m>
      <n v="1" in="0">
        <tpls c="6">
          <tpl fld="0" item="0"/>
          <tpl fld="6" item="3"/>
          <tpl fld="1" item="3"/>
          <tpl hier="218" item="1"/>
          <tpl fld="3" item="4"/>
          <tpl fld="5" item="2"/>
        </tpls>
      </n>
      <n v="15" in="0">
        <tpls c="6">
          <tpl fld="0" item="0"/>
          <tpl fld="6" item="1"/>
          <tpl fld="1" item="3"/>
          <tpl hier="218" item="1"/>
          <tpl fld="3" item="4"/>
          <tpl fld="5" item="6"/>
        </tpls>
      </n>
      <n v="162" in="0">
        <tpls c="6">
          <tpl fld="0" item="0"/>
          <tpl fld="6" item="3"/>
          <tpl fld="1" item="3"/>
          <tpl hier="218" item="1"/>
          <tpl fld="3" item="4"/>
          <tpl fld="5" item="8"/>
        </tpls>
      </n>
      <n v="5683" in="0">
        <tpls c="5">
          <tpl fld="0" item="0"/>
          <tpl fld="6" item="3"/>
          <tpl fld="1" item="3"/>
          <tpl hier="218" item="1"/>
          <tpl fld="4" item="0"/>
        </tpls>
      </n>
      <n v="31" in="0">
        <tpls c="5">
          <tpl fld="0" item="0"/>
          <tpl fld="6" item="0"/>
          <tpl fld="1" item="3"/>
          <tpl hier="218" item="1"/>
          <tpl fld="3" item="0"/>
        </tpls>
      </n>
      <n v="182" in="0">
        <tpls c="5">
          <tpl fld="0" item="0"/>
          <tpl fld="6" item="4"/>
          <tpl fld="1" item="3"/>
          <tpl hier="218" item="1"/>
          <tpl fld="3" item="2"/>
        </tpls>
      </n>
      <n v="328" in="0">
        <tpls c="6">
          <tpl fld="0" item="0"/>
          <tpl fld="6" item="1"/>
          <tpl fld="1" item="3"/>
          <tpl hier="218" item="1"/>
          <tpl fld="3" item="7"/>
          <tpl fld="7" item="1"/>
        </tpls>
      </n>
      <n v="2105" in="0">
        <tpls c="6">
          <tpl fld="0" item="0"/>
          <tpl fld="6" item="2"/>
          <tpl fld="1" item="3"/>
          <tpl hier="218" item="1"/>
          <tpl fld="3" item="7"/>
          <tpl fld="7" item="1"/>
        </tpls>
      </n>
      <n v="2" in="0">
        <tpls c="6">
          <tpl fld="0" item="0"/>
          <tpl fld="6" item="3"/>
          <tpl fld="1" item="3"/>
          <tpl hier="218" item="1"/>
          <tpl fld="3" item="7"/>
          <tpl fld="7" item="0"/>
        </tpls>
      </n>
      <n v="89" in="0">
        <tpls c="6">
          <tpl fld="0" item="0"/>
          <tpl fld="6" item="0"/>
          <tpl fld="1" item="3"/>
          <tpl hier="218" item="1"/>
          <tpl fld="3" item="7"/>
          <tpl fld="7" item="2"/>
        </tpls>
      </n>
      <n v="138" in="0">
        <tpls c="6">
          <tpl fld="0" item="0"/>
          <tpl fld="6" item="4"/>
          <tpl fld="1" item="3"/>
          <tpl hier="218" item="1"/>
          <tpl fld="3" item="7"/>
          <tpl fld="7" item="4"/>
        </tpls>
      </n>
      <n v="107" in="0">
        <tpls c="6">
          <tpl fld="0" item="0"/>
          <tpl fld="6" item="1"/>
          <tpl fld="1" item="3"/>
          <tpl hier="218" item="1"/>
          <tpl fld="3" item="7"/>
          <tpl fld="7" item="3"/>
        </tpls>
      </n>
      <n v="168" in="0">
        <tpls c="6">
          <tpl fld="0" item="0"/>
          <tpl fld="6" item="2"/>
          <tpl fld="1" item="3"/>
          <tpl hier="218" item="1"/>
          <tpl fld="3" item="7"/>
          <tpl fld="7" item="3"/>
        </tpls>
      </n>
      <n v="399" in="0">
        <tpls c="6">
          <tpl fld="0" item="0"/>
          <tpl fld="6" item="3"/>
          <tpl fld="1" item="3"/>
          <tpl hier="218" item="1"/>
          <tpl fld="3" item="5"/>
          <tpl fld="5" item="1"/>
        </tpls>
      </n>
      <n v="75" in="0">
        <tpls c="6">
          <tpl fld="0" item="0"/>
          <tpl fld="6" item="0"/>
          <tpl fld="1" item="3"/>
          <tpl hier="218" item="1"/>
          <tpl fld="3" item="5"/>
          <tpl fld="5" item="4"/>
        </tpls>
      </n>
      <n v="117" in="0">
        <tpls c="6">
          <tpl fld="0" item="0"/>
          <tpl fld="6" item="4"/>
          <tpl fld="1" item="3"/>
          <tpl hier="218" item="1"/>
          <tpl fld="3" item="5"/>
          <tpl fld="5" item="7"/>
        </tpls>
      </n>
      <n v="108" in="0">
        <tpls c="6">
          <tpl fld="0" item="0"/>
          <tpl fld="6" item="1"/>
          <tpl fld="1" item="3"/>
          <tpl hier="218" item="1"/>
          <tpl fld="3" item="5"/>
          <tpl fld="5" item="0"/>
        </tpls>
      </n>
      <n v="2108" in="0">
        <tpls c="6">
          <tpl fld="0" item="0"/>
          <tpl fld="6" item="2"/>
          <tpl fld="1" item="3"/>
          <tpl hier="218" item="1"/>
          <tpl fld="3" item="5"/>
          <tpl fld="5" item="0"/>
        </tpls>
      </n>
      <n v="10" in="0">
        <tpls c="6">
          <tpl fld="0" item="0"/>
          <tpl fld="6" item="3"/>
          <tpl fld="1" item="3"/>
          <tpl hier="218" item="1"/>
          <tpl fld="3" item="5"/>
          <tpl fld="5" item="2"/>
        </tpls>
      </n>
      <n v="401" in="0">
        <tpls c="6">
          <tpl fld="0" item="0"/>
          <tpl fld="6" item="0"/>
          <tpl fld="1" item="3"/>
          <tpl hier="218" item="1"/>
          <tpl fld="3" item="5"/>
          <tpl fld="5" item="5"/>
        </tpls>
      </n>
      <n v="908" in="0">
        <tpls c="6">
          <tpl fld="0" item="0"/>
          <tpl fld="6" item="4"/>
          <tpl fld="1" item="3"/>
          <tpl hier="218" item="1"/>
          <tpl fld="3" item="5"/>
          <tpl fld="5" item="3"/>
        </tpls>
      </n>
      <n v="136" in="0">
        <tpls c="6">
          <tpl fld="0" item="0"/>
          <tpl fld="6" item="1"/>
          <tpl fld="1" item="3"/>
          <tpl hier="218" item="1"/>
          <tpl fld="3" item="5"/>
          <tpl fld="5" item="6"/>
        </tpls>
      </n>
      <n v="279" in="0">
        <tpls c="6">
          <tpl fld="0" item="0"/>
          <tpl fld="6" item="2"/>
          <tpl fld="1" item="3"/>
          <tpl hier="218" item="1"/>
          <tpl fld="3" item="5"/>
          <tpl fld="5" item="6"/>
        </tpls>
      </n>
      <n v="235" in="0">
        <tpls c="6">
          <tpl fld="0" item="0"/>
          <tpl fld="6" item="3"/>
          <tpl fld="1" item="3"/>
          <tpl hier="218" item="1"/>
          <tpl fld="3" item="5"/>
          <tpl fld="5" item="8"/>
        </tpls>
      </n>
      <n v="307" in="0">
        <tpls c="6">
          <tpl fld="0" item="0"/>
          <tpl fld="6" item="0"/>
          <tpl fld="1" item="3"/>
          <tpl hier="218" item="1"/>
          <tpl fld="3" item="1"/>
          <tpl fld="5" item="1"/>
        </tpls>
      </n>
      <n v="41" in="0">
        <tpls c="6">
          <tpl fld="0" item="0"/>
          <tpl fld="6" item="4"/>
          <tpl fld="1" item="3"/>
          <tpl hier="218" item="1"/>
          <tpl fld="3" item="1"/>
          <tpl fld="5" item="4"/>
        </tpls>
      </n>
      <n v="16" in="0">
        <tpls c="6">
          <tpl fld="0" item="0"/>
          <tpl fld="6" item="1"/>
          <tpl fld="1" item="3"/>
          <tpl hier="218" item="1"/>
          <tpl fld="3" item="1"/>
          <tpl fld="5" item="7"/>
        </tpls>
      </n>
      <n v="327" in="0">
        <tpls c="6">
          <tpl fld="0" item="0"/>
          <tpl fld="6" item="2"/>
          <tpl fld="1" item="3"/>
          <tpl hier="218" item="1"/>
          <tpl fld="3" item="1"/>
          <tpl fld="5" item="7"/>
        </tpls>
      </n>
      <n v="122" in="0">
        <tpls c="6">
          <tpl fld="0" item="0"/>
          <tpl fld="6" item="3"/>
          <tpl fld="1" item="3"/>
          <tpl hier="218" item="1"/>
          <tpl fld="3" item="1"/>
          <tpl fld="5" item="0"/>
        </tpls>
      </n>
      <n v="24" in="0">
        <tpls c="6">
          <tpl fld="0" item="0"/>
          <tpl fld="6" item="0"/>
          <tpl fld="1" item="3"/>
          <tpl hier="218" item="1"/>
          <tpl fld="3" item="1"/>
          <tpl fld="5" item="2"/>
        </tpls>
      </n>
      <n v="1079" in="0">
        <tpls c="6">
          <tpl fld="0" item="0"/>
          <tpl fld="6" item="4"/>
          <tpl fld="1" item="3"/>
          <tpl hier="218" item="1"/>
          <tpl fld="3" item="1"/>
          <tpl fld="5" item="5"/>
        </tpls>
      </n>
      <n v="160" in="0">
        <tpls c="6">
          <tpl fld="0" item="0"/>
          <tpl fld="6" item="1"/>
          <tpl fld="1" item="3"/>
          <tpl hier="218" item="1"/>
          <tpl fld="3" item="1"/>
          <tpl fld="5" item="3"/>
        </tpls>
      </n>
      <n v="1517" in="0">
        <tpls c="6">
          <tpl fld="0" item="0"/>
          <tpl fld="6" item="2"/>
          <tpl fld="1" item="3"/>
          <tpl hier="218" item="1"/>
          <tpl fld="3" item="1"/>
          <tpl fld="5" item="3"/>
        </tpls>
      </n>
      <n v="95" in="0">
        <tpls c="6">
          <tpl fld="0" item="0"/>
          <tpl fld="6" item="3"/>
          <tpl fld="1" item="3"/>
          <tpl hier="218" item="1"/>
          <tpl fld="3" item="1"/>
          <tpl fld="5" item="6"/>
        </tpls>
      </n>
      <n v="587" in="0">
        <tpls c="6">
          <tpl fld="0" item="0"/>
          <tpl fld="6" item="0"/>
          <tpl fld="1" item="3"/>
          <tpl hier="218" item="1"/>
          <tpl fld="3" item="1"/>
          <tpl fld="5" item="8"/>
        </tpls>
      </n>
      <n v="103" in="0">
        <tpls c="6">
          <tpl fld="0" item="0"/>
          <tpl fld="6" item="4"/>
          <tpl fld="1" item="3"/>
          <tpl hier="218" item="1"/>
          <tpl fld="3" item="3"/>
          <tpl fld="5" item="1"/>
        </tpls>
      </n>
      <m in="0">
        <tpls c="6">
          <tpl fld="0" item="0"/>
          <tpl fld="6" item="1"/>
          <tpl fld="1" item="3"/>
          <tpl hier="218" item="1"/>
          <tpl fld="3" item="3"/>
          <tpl fld="5" item="4"/>
        </tpls>
      </m>
      <n v="0" in="0">
        <tpls c="6">
          <tpl fld="0" item="0"/>
          <tpl fld="6" item="2"/>
          <tpl fld="1" item="3"/>
          <tpl hier="218" item="1"/>
          <tpl fld="3" item="3"/>
          <tpl fld="5" item="4"/>
        </tpls>
      </n>
      <n v="77" in="0">
        <tpls c="6">
          <tpl fld="0" item="0"/>
          <tpl fld="6" item="3"/>
          <tpl fld="1" item="3"/>
          <tpl hier="218" item="1"/>
          <tpl fld="3" item="3"/>
          <tpl fld="5" item="7"/>
        </tpls>
      </n>
      <n v="246" in="0">
        <tpls c="6">
          <tpl fld="0" item="0"/>
          <tpl fld="6" item="0"/>
          <tpl fld="1" item="3"/>
          <tpl hier="218" item="1"/>
          <tpl fld="3" item="3"/>
          <tpl fld="5" item="0"/>
        </tpls>
      </n>
      <n v="79" in="0">
        <tpls c="6">
          <tpl fld="0" item="0"/>
          <tpl fld="6" item="4"/>
          <tpl fld="1" item="3"/>
          <tpl hier="218" item="1"/>
          <tpl fld="3" item="3"/>
          <tpl fld="5" item="2"/>
        </tpls>
      </n>
      <n v="115" in="0">
        <tpls c="6">
          <tpl fld="0" item="0"/>
          <tpl fld="6" item="1"/>
          <tpl fld="1" item="3"/>
          <tpl hier="218" item="1"/>
          <tpl fld="3" item="3"/>
          <tpl fld="5" item="5"/>
        </tpls>
      </n>
      <n v="752" in="0">
        <tpls c="6">
          <tpl fld="0" item="0"/>
          <tpl fld="6" item="2"/>
          <tpl fld="1" item="3"/>
          <tpl hier="218" item="1"/>
          <tpl fld="3" item="3"/>
          <tpl fld="5" item="5"/>
        </tpls>
      </n>
      <n v="503" in="0">
        <tpls c="6">
          <tpl fld="0" item="0"/>
          <tpl fld="6" item="3"/>
          <tpl fld="1" item="3"/>
          <tpl hier="218" item="1"/>
          <tpl fld="3" item="3"/>
          <tpl fld="5" item="3"/>
        </tpls>
      </n>
      <n v="391" in="0">
        <tpls c="6">
          <tpl fld="0" item="0"/>
          <tpl fld="6" item="0"/>
          <tpl fld="1" item="3"/>
          <tpl hier="218" item="1"/>
          <tpl fld="3" item="3"/>
          <tpl fld="5" item="6"/>
        </tpls>
      </n>
      <n v="994" in="0">
        <tpls c="6">
          <tpl fld="0" item="0"/>
          <tpl fld="6" item="4"/>
          <tpl fld="1" item="3"/>
          <tpl hier="218" item="1"/>
          <tpl fld="3" item="3"/>
          <tpl fld="5" item="8"/>
        </tpls>
      </n>
      <n v="58" in="0">
        <tpls c="6">
          <tpl fld="0" item="0"/>
          <tpl fld="6" item="1"/>
          <tpl fld="1" item="3"/>
          <tpl hier="218" item="1"/>
          <tpl fld="3" item="4"/>
          <tpl fld="5" item="1"/>
        </tpls>
      </n>
      <n v="108" in="0">
        <tpls c="6">
          <tpl fld="0" item="0"/>
          <tpl fld="6" item="2"/>
          <tpl fld="1" item="3"/>
          <tpl hier="218" item="1"/>
          <tpl fld="3" item="4"/>
          <tpl fld="5" item="1"/>
        </tpls>
      </n>
      <m in="0">
        <tpls c="6">
          <tpl fld="0" item="0"/>
          <tpl fld="6" item="3"/>
          <tpl fld="1" item="3"/>
          <tpl hier="218" item="1"/>
          <tpl fld="3" item="4"/>
          <tpl fld="5" item="4"/>
        </tpls>
      </m>
      <n v="4" in="0">
        <tpls c="6">
          <tpl fld="0" item="0"/>
          <tpl fld="6" item="0"/>
          <tpl fld="1" item="3"/>
          <tpl hier="218" item="1"/>
          <tpl fld="3" item="4"/>
          <tpl fld="5" item="7"/>
        </tpls>
      </n>
      <n v="67" in="0">
        <tpls c="6">
          <tpl fld="0" item="0"/>
          <tpl fld="6" item="4"/>
          <tpl fld="1" item="3"/>
          <tpl hier="218" item="1"/>
          <tpl fld="3" item="4"/>
          <tpl fld="5" item="0"/>
        </tpls>
      </n>
      <n v="22" in="0">
        <tpls c="6">
          <tpl fld="0" item="0"/>
          <tpl fld="6" item="1"/>
          <tpl fld="1" item="3"/>
          <tpl hier="218" item="1"/>
          <tpl fld="3" item="4"/>
          <tpl fld="5" item="2"/>
        </tpls>
      </n>
      <n v="6" in="0">
        <tpls c="6">
          <tpl fld="0" item="0"/>
          <tpl fld="6" item="2"/>
          <tpl fld="1" item="3"/>
          <tpl hier="218" item="1"/>
          <tpl fld="3" item="4"/>
          <tpl fld="5" item="2"/>
        </tpls>
      </n>
      <n v="153" in="0">
        <tpls c="6">
          <tpl fld="0" item="0"/>
          <tpl fld="6" item="3"/>
          <tpl fld="1" item="3"/>
          <tpl hier="218" item="1"/>
          <tpl fld="3" item="4"/>
          <tpl fld="5" item="5"/>
        </tpls>
      </n>
      <n v="66" in="0">
        <tpls c="6">
          <tpl fld="0" item="0"/>
          <tpl fld="6" item="0"/>
          <tpl fld="1" item="3"/>
          <tpl hier="218" item="1"/>
          <tpl fld="3" item="4"/>
          <tpl fld="5" item="3"/>
        </tpls>
      </n>
      <n v="11" in="0">
        <tpls c="6">
          <tpl fld="0" item="0"/>
          <tpl fld="6" item="4"/>
          <tpl fld="1" item="3"/>
          <tpl hier="218" item="1"/>
          <tpl fld="3" item="4"/>
          <tpl fld="5" item="6"/>
        </tpls>
      </n>
      <n v="85" in="0">
        <tpls c="6">
          <tpl fld="0" item="0"/>
          <tpl fld="6" item="1"/>
          <tpl fld="1" item="3"/>
          <tpl hier="218" item="1"/>
          <tpl fld="3" item="4"/>
          <tpl fld="5" item="8"/>
        </tpls>
      </n>
      <n v="602" in="0">
        <tpls c="6">
          <tpl fld="0" item="0"/>
          <tpl fld="6" item="2"/>
          <tpl fld="1" item="3"/>
          <tpl hier="218" item="1"/>
          <tpl fld="3" item="4"/>
          <tpl fld="5" item="8"/>
        </tpls>
      </n>
      <n v="56" in="0">
        <tpls c="5">
          <tpl fld="0" item="0"/>
          <tpl fld="6" item="3"/>
          <tpl fld="1" item="3"/>
          <tpl hier="218" item="1"/>
          <tpl fld="3" item="6"/>
        </tpls>
      </n>
      <n v="50" in="0">
        <tpls c="6">
          <tpl fld="0" item="0"/>
          <tpl fld="6" item="3"/>
          <tpl fld="1" item="3"/>
          <tpl hier="218" item="1"/>
          <tpl fld="3" item="3"/>
          <tpl fld="5" item="0"/>
        </tpls>
      </n>
      <n v="216" in="0">
        <tpls c="6">
          <tpl fld="0" item="0"/>
          <tpl fld="6" item="1"/>
          <tpl fld="1" item="3"/>
          <tpl hier="218" item="1"/>
          <tpl fld="3" item="3"/>
          <tpl fld="5" item="3"/>
        </tpls>
      </n>
      <n v="138" in="0">
        <tpls c="6">
          <tpl fld="0" item="0"/>
          <tpl fld="6" item="3"/>
          <tpl fld="1" item="3"/>
          <tpl hier="218" item="1"/>
          <tpl fld="3" item="3"/>
          <tpl fld="5" item="6"/>
        </tpls>
      </n>
      <n v="47" in="0">
        <tpls c="6">
          <tpl fld="0" item="0"/>
          <tpl fld="6" item="4"/>
          <tpl fld="1" item="3"/>
          <tpl hier="218" item="1"/>
          <tpl fld="3" item="4"/>
          <tpl fld="5" item="1"/>
        </tpls>
      </n>
      <n v="2" in="0">
        <tpls c="6">
          <tpl fld="0" item="0"/>
          <tpl fld="6" item="2"/>
          <tpl fld="1" item="3"/>
          <tpl hier="218" item="1"/>
          <tpl fld="3" item="4"/>
          <tpl fld="5" item="4"/>
        </tpls>
      </n>
      <n v="73" in="0">
        <tpls c="6">
          <tpl fld="0" item="0"/>
          <tpl fld="6" item="0"/>
          <tpl fld="1" item="3"/>
          <tpl hier="218" item="1"/>
          <tpl fld="3" item="4"/>
          <tpl fld="5" item="0"/>
        </tpls>
      </n>
      <n v="16" in="0">
        <tpls c="6">
          <tpl fld="0" item="0"/>
          <tpl fld="6" item="4"/>
          <tpl fld="1" item="3"/>
          <tpl hier="218" item="1"/>
          <tpl fld="3" item="4"/>
          <tpl fld="5" item="2"/>
        </tpls>
      </n>
      <n v="831" in="0">
        <tpls c="6">
          <tpl fld="0" item="0"/>
          <tpl fld="6" item="2"/>
          <tpl fld="1" item="3"/>
          <tpl hier="218" item="1"/>
          <tpl fld="3" item="4"/>
          <tpl fld="5" item="5"/>
        </tpls>
      </n>
      <n v="11" in="0">
        <tpls c="6">
          <tpl fld="0" item="0"/>
          <tpl fld="6" item="0"/>
          <tpl fld="1" item="3"/>
          <tpl hier="218" item="1"/>
          <tpl fld="3" item="4"/>
          <tpl fld="5" item="6"/>
        </tpls>
      </n>
      <n v="73" in="0">
        <tpls c="5">
          <tpl fld="0" item="0"/>
          <tpl fld="6" item="1"/>
          <tpl fld="1" item="3"/>
          <tpl hier="218" item="1"/>
          <tpl fld="3" item="6"/>
        </tpls>
      </n>
      <n v="394" in="0">
        <tpls c="5">
          <tpl fld="0" item="0"/>
          <tpl fld="6" item="2"/>
          <tpl fld="1" item="3"/>
          <tpl hier="218" item="1"/>
          <tpl fld="3" item="6"/>
        </tpls>
      </n>
      <n v="210" in="0">
        <tpls c="6">
          <tpl fld="0" item="0"/>
          <tpl fld="6" item="4"/>
          <tpl fld="1" item="3"/>
          <tpl hier="218" item="1"/>
          <tpl fld="3" item="5"/>
          <tpl fld="5" item="4"/>
        </tpls>
      </n>
      <n v="991" in="0">
        <tpls c="6">
          <tpl fld="0" item="0"/>
          <tpl fld="6" item="1"/>
          <tpl fld="1" item="3"/>
          <tpl hier="218" item="1"/>
          <tpl fld="3" item="5"/>
          <tpl fld="5" item="3"/>
        </tpls>
      </n>
      <n v="261" in="0">
        <tpls c="6">
          <tpl fld="0" item="0"/>
          <tpl fld="6" item="0"/>
          <tpl fld="1" item="3"/>
          <tpl hier="218" item="1"/>
          <tpl fld="3" item="5"/>
          <tpl fld="5" item="8"/>
        </tpls>
      </n>
      <n v="52" in="0">
        <tpls c="6">
          <tpl fld="0" item="0"/>
          <tpl fld="6" item="2"/>
          <tpl fld="1" item="3"/>
          <tpl hier="218" item="1"/>
          <tpl fld="3" item="1"/>
          <tpl fld="5" item="4"/>
        </tpls>
      </n>
      <n v="68" in="0">
        <tpls c="6">
          <tpl fld="0" item="0"/>
          <tpl fld="6" item="4"/>
          <tpl fld="1" item="3"/>
          <tpl hier="218" item="1"/>
          <tpl fld="3" item="1"/>
          <tpl fld="5" item="2"/>
        </tpls>
      </n>
      <n v="352" in="0">
        <tpls c="6">
          <tpl fld="0" item="0"/>
          <tpl fld="6" item="3"/>
          <tpl fld="1" item="3"/>
          <tpl hier="218" item="1"/>
          <tpl fld="3" item="1"/>
          <tpl fld="5" item="3"/>
        </tpls>
      </n>
      <n v="29" in="0">
        <tpls c="6">
          <tpl fld="0" item="0"/>
          <tpl fld="6" item="1"/>
          <tpl fld="1" item="3"/>
          <tpl hier="218" item="1"/>
          <tpl fld="3" item="3"/>
          <tpl fld="5" item="1"/>
        </tpls>
      </n>
      <n v="64" in="0">
        <tpls c="6">
          <tpl fld="0" item="0"/>
          <tpl fld="6" item="0"/>
          <tpl fld="1" item="3"/>
          <tpl hier="218" item="1"/>
          <tpl fld="3" item="3"/>
          <tpl fld="5" item="7"/>
        </tpls>
      </n>
      <n v="394" in="0">
        <tpls c="6">
          <tpl fld="0" item="0"/>
          <tpl fld="6" item="3"/>
          <tpl fld="1" item="3"/>
          <tpl hier="218" item="1"/>
          <tpl fld="3" item="3"/>
          <tpl fld="5" item="5"/>
        </tpls>
      </n>
      <n v="1052" in="0">
        <tpls c="6">
          <tpl fld="0" item="0"/>
          <tpl fld="6" item="2"/>
          <tpl fld="1" item="3"/>
          <tpl hier="218" item="1"/>
          <tpl fld="3" item="3"/>
          <tpl fld="5" item="8"/>
        </tpls>
      </n>
      <n v="7" in="0">
        <tpls c="6">
          <tpl fld="0" item="0"/>
          <tpl fld="6" item="4"/>
          <tpl fld="1" item="3"/>
          <tpl hier="218" item="1"/>
          <tpl fld="3" item="4"/>
          <tpl fld="5" item="7"/>
        </tpls>
      </n>
      <n v="17" in="0">
        <tpls c="6">
          <tpl fld="0" item="0"/>
          <tpl fld="6" item="1"/>
          <tpl fld="1" item="3"/>
          <tpl hier="218" item="1"/>
          <tpl fld="3" item="4"/>
          <tpl fld="5" item="0"/>
        </tpls>
      </n>
      <n v="82" in="0">
        <tpls c="6">
          <tpl fld="0" item="0"/>
          <tpl fld="6" item="0"/>
          <tpl fld="1" item="3"/>
          <tpl hier="218" item="1"/>
          <tpl fld="3" item="4"/>
          <tpl fld="5" item="5"/>
        </tpls>
      </n>
      <n v="56" in="0">
        <tpls c="6">
          <tpl fld="0" item="0"/>
          <tpl fld="6" item="2"/>
          <tpl fld="1" item="3"/>
          <tpl hier="218" item="1"/>
          <tpl fld="3" item="4"/>
          <tpl fld="5" item="6"/>
        </tpls>
      </n>
      <n v="238" in="0">
        <tpls c="5">
          <tpl fld="0" item="0"/>
          <tpl fld="1" item="3"/>
          <tpl fld="9" item="0"/>
          <tpl hier="218" item="1"/>
          <tpl fld="3" item="0"/>
        </tpls>
      </n>
      <n v="493" in="0">
        <tpls c="5">
          <tpl fld="0" item="0"/>
          <tpl fld="1" item="3"/>
          <tpl fld="9" item="1"/>
          <tpl hier="218" item="1"/>
          <tpl fld="3" item="2"/>
        </tpls>
      </n>
      <n v="77" in="0">
        <tpls c="5">
          <tpl fld="0" item="0"/>
          <tpl fld="1" item="3"/>
          <tpl hier="218" item="1"/>
          <tpl fld="3" item="7"/>
          <tpl fld="7" item="0"/>
        </tpls>
      </n>
      <n v="305" in="0">
        <tpls c="6">
          <tpl fld="0" item="0"/>
          <tpl fld="1" item="3"/>
          <tpl fld="9" item="0"/>
          <tpl hier="218" item="1"/>
          <tpl fld="3" item="7"/>
          <tpl fld="7" item="2"/>
        </tpls>
      </n>
      <n v="270" in="0">
        <tpls c="6">
          <tpl fld="0" item="0"/>
          <tpl fld="1" item="3"/>
          <tpl fld="9" item="1"/>
          <tpl hier="218" item="1"/>
          <tpl fld="3" item="7"/>
          <tpl fld="7" item="4"/>
        </tpls>
      </n>
      <n v="7143" in="0">
        <tpls c="5">
          <tpl fld="0" item="0"/>
          <tpl fld="1" item="3"/>
          <tpl hier="218" item="1"/>
          <tpl fld="3" item="5"/>
          <tpl fld="5" item="1"/>
        </tpls>
      </n>
      <n v="547" in="0">
        <tpls c="6">
          <tpl fld="0" item="0"/>
          <tpl fld="1" item="3"/>
          <tpl fld="9" item="0"/>
          <tpl hier="218" item="1"/>
          <tpl fld="3" item="5"/>
          <tpl fld="5" item="4"/>
        </tpls>
      </n>
      <n v="195" in="0">
        <tpls c="6">
          <tpl fld="0" item="0"/>
          <tpl fld="1" item="3"/>
          <tpl fld="9" item="1"/>
          <tpl hier="218" item="1"/>
          <tpl fld="3" item="5"/>
          <tpl fld="5" item="7"/>
        </tpls>
      </n>
      <n v="213" in="0">
        <tpls c="5">
          <tpl fld="0" item="0"/>
          <tpl fld="1" item="3"/>
          <tpl hier="218" item="1"/>
          <tpl fld="3" item="5"/>
          <tpl fld="5" item="2"/>
        </tpls>
      </n>
      <n v="3195" in="0">
        <tpls c="6">
          <tpl fld="0" item="0"/>
          <tpl fld="1" item="3"/>
          <tpl fld="9" item="0"/>
          <tpl hier="218" item="1"/>
          <tpl fld="3" item="5"/>
          <tpl fld="5" item="5"/>
        </tpls>
      </n>
      <n v="533" in="0">
        <tpls c="6">
          <tpl fld="0" item="0"/>
          <tpl fld="1" item="3"/>
          <tpl fld="9" item="1"/>
          <tpl hier="218" item="1"/>
          <tpl fld="3" item="5"/>
          <tpl fld="5" item="3"/>
        </tpls>
      </n>
      <n v="2552" in="0">
        <tpls c="5">
          <tpl fld="0" item="0"/>
          <tpl fld="1" item="3"/>
          <tpl hier="218" item="1"/>
          <tpl fld="3" item="5"/>
          <tpl fld="5" item="8"/>
        </tpls>
      </n>
      <n v="105" in="0">
        <tpls c="6">
          <tpl fld="0" item="0"/>
          <tpl fld="1" item="3"/>
          <tpl fld="9" item="1"/>
          <tpl hier="218" item="1"/>
          <tpl fld="3" item="1"/>
          <tpl fld="5" item="4"/>
        </tpls>
      </n>
      <n v="119" in="0">
        <tpls c="6">
          <tpl fld="0" item="0"/>
          <tpl fld="1" item="3"/>
          <tpl fld="9" item="0"/>
          <tpl hier="218" item="1"/>
          <tpl fld="3" item="1"/>
          <tpl fld="5" item="2"/>
        </tpls>
      </n>
      <n v="1058" in="0">
        <tpls c="5">
          <tpl fld="0" item="0"/>
          <tpl fld="1" item="3"/>
          <tpl hier="218" item="1"/>
          <tpl fld="3" item="1"/>
          <tpl fld="5" item="6"/>
        </tpls>
      </n>
      <n v="73" in="0">
        <tpls c="6">
          <tpl fld="0" item="0"/>
          <tpl fld="1" item="3"/>
          <tpl fld="9" item="1"/>
          <tpl hier="218" item="1"/>
          <tpl fld="3" item="3"/>
          <tpl fld="5" item="1"/>
        </tpls>
      </n>
      <n v="192" in="0">
        <tpls c="6">
          <tpl fld="0" item="0"/>
          <tpl fld="1" item="3"/>
          <tpl fld="9" item="0"/>
          <tpl hier="218" item="1"/>
          <tpl fld="3" item="3"/>
          <tpl fld="5" item="0"/>
        </tpls>
      </n>
      <n v="4434" in="0">
        <tpls c="5">
          <tpl fld="0" item="0"/>
          <tpl fld="1" item="3"/>
          <tpl hier="218" item="1"/>
          <tpl fld="3" item="3"/>
          <tpl fld="5" item="3"/>
        </tpls>
      </n>
      <n v="232" in="0">
        <tpls c="6">
          <tpl fld="0" item="0"/>
          <tpl fld="1" item="3"/>
          <tpl fld="9" item="1"/>
          <tpl hier="218" item="1"/>
          <tpl fld="3" item="3"/>
          <tpl fld="5" item="8"/>
        </tpls>
      </n>
      <n v="25" in="0">
        <tpls c="6">
          <tpl fld="0" item="0"/>
          <tpl fld="1" item="3"/>
          <tpl fld="9" item="0"/>
          <tpl hier="218" item="1"/>
          <tpl fld="3" item="4"/>
          <tpl fld="5" item="7"/>
        </tpls>
      </n>
      <n v="1309" in="0">
        <tpls c="6">
          <tpl fld="0" item="0"/>
          <tpl fld="1" item="3"/>
          <tpl fld="9" item="0"/>
          <tpl hier="218" item="1"/>
          <tpl fld="3" item="4"/>
          <tpl fld="5" item="3"/>
        </tpls>
      </n>
      <n v="17" in="0">
        <tpls c="6">
          <tpl fld="0" item="0"/>
          <tpl fld="1" item="3"/>
          <tpl fld="9" item="1"/>
          <tpl hier="218" item="1"/>
          <tpl fld="3" item="4"/>
          <tpl fld="5" item="6"/>
        </tpls>
      </n>
      <n v="360" in="0">
        <tpls c="6">
          <tpl fld="0" item="0"/>
          <tpl fld="1" item="3"/>
          <tpl fld="9" item="1"/>
          <tpl hier="218" item="1"/>
          <tpl fld="3" item="3"/>
          <tpl fld="5" item="0"/>
        </tpls>
      </n>
      <n v="262" in="0">
        <tpls c="5">
          <tpl fld="0" item="0"/>
          <tpl fld="1" item="3"/>
          <tpl hier="218" item="1"/>
          <tpl fld="3" item="4"/>
          <tpl fld="5" item="1"/>
        </tpls>
      </n>
      <n v="49" in="0">
        <tpls c="5">
          <tpl fld="0" item="0"/>
          <tpl fld="1" item="3"/>
          <tpl hier="218" item="1"/>
          <tpl fld="3" item="4"/>
          <tpl fld="5" item="2"/>
        </tpls>
      </n>
      <n v="12491" in="0">
        <tpls c="5">
          <tpl fld="0" item="0"/>
          <tpl fld="1" item="3"/>
          <tpl fld="9" item="1"/>
          <tpl hier="218" item="1"/>
          <tpl fld="4" item="0"/>
        </tpls>
      </n>
      <n v="713" in="0">
        <tpls c="5">
          <tpl fld="0" item="0"/>
          <tpl fld="1" item="3"/>
          <tpl hier="218" item="1"/>
          <tpl fld="3" item="7"/>
          <tpl fld="7" item="4"/>
        </tpls>
      </n>
      <n v="1966" in="0">
        <tpls c="6">
          <tpl fld="0" item="0"/>
          <tpl fld="1" item="3"/>
          <tpl fld="9" item="0"/>
          <tpl hier="218" item="1"/>
          <tpl fld="3" item="5"/>
          <tpl fld="5" item="0"/>
        </tpls>
      </n>
      <n v="6855" in="0">
        <tpls c="5">
          <tpl fld="0" item="0"/>
          <tpl fld="1" item="3"/>
          <tpl hier="218" item="1"/>
          <tpl fld="3" item="5"/>
          <tpl fld="5" item="3"/>
        </tpls>
      </n>
      <n v="405" in="0">
        <tpls c="6">
          <tpl fld="0" item="0"/>
          <tpl fld="1" item="3"/>
          <tpl fld="9" item="1"/>
          <tpl hier="218" item="1"/>
          <tpl fld="3" item="1"/>
          <tpl fld="5" item="0"/>
        </tpls>
      </n>
      <n v="3871" in="0">
        <tpls c="6">
          <tpl fld="0" item="0"/>
          <tpl fld="1" item="3"/>
          <tpl fld="9" item="0"/>
          <tpl hier="218" item="1"/>
          <tpl fld="3" item="1"/>
          <tpl fld="5" item="3"/>
        </tpls>
      </n>
      <n v="520" in="0">
        <tpls c="5">
          <tpl fld="0" item="0"/>
          <tpl fld="1" item="3"/>
          <tpl hier="218" item="1"/>
          <tpl fld="3" item="3"/>
          <tpl fld="5" item="1"/>
        </tpls>
      </n>
      <n v="2375" in="0">
        <tpls c="6">
          <tpl fld="0" item="0"/>
          <tpl fld="1" item="3"/>
          <tpl fld="9" item="0"/>
          <tpl hier="218" item="1"/>
          <tpl fld="3" item="3"/>
          <tpl fld="5" item="5"/>
        </tpls>
      </n>
      <n v="3716" in="0">
        <tpls c="5">
          <tpl fld="0" item="0"/>
          <tpl fld="1" item="3"/>
          <tpl hier="218" item="1"/>
          <tpl fld="3" item="3"/>
          <tpl fld="5" item="8"/>
        </tpls>
      </n>
      <n v="341" in="0">
        <tpls c="6">
          <tpl fld="0" item="0"/>
          <tpl fld="1" item="3"/>
          <tpl fld="9" item="1"/>
          <tpl hier="218" item="1"/>
          <tpl fld="3" item="4"/>
          <tpl fld="5" item="5"/>
        </tpls>
      </n>
      <n v="201" in="0">
        <tpls c="5">
          <tpl fld="0" item="0"/>
          <tpl fld="1" item="3"/>
          <tpl fld="9" item="1"/>
          <tpl hier="218" item="1"/>
          <tpl fld="3" item="6"/>
        </tpls>
      </n>
      <n v="47843" in="0">
        <tpls c="5">
          <tpl fld="0" item="0"/>
          <tpl fld="1" item="3"/>
          <tpl fld="9" item="0"/>
          <tpl hier="218" item="1"/>
          <tpl fld="4" item="0"/>
        </tpls>
      </n>
      <n v="158" in="0">
        <tpls c="5">
          <tpl fld="0" item="0"/>
          <tpl fld="1" item="3"/>
          <tpl fld="9" item="1"/>
          <tpl hier="218" item="1"/>
          <tpl fld="3" item="0"/>
        </tpls>
      </n>
      <n v="3585" in="0">
        <tpls c="5">
          <tpl fld="0" item="0"/>
          <tpl fld="1" item="3"/>
          <tpl hier="218" item="1"/>
          <tpl fld="3" item="7"/>
          <tpl fld="7" item="1"/>
        </tpls>
      </n>
      <n v="18" in="0">
        <tpls c="6">
          <tpl fld="0" item="0"/>
          <tpl fld="1" item="3"/>
          <tpl fld="9" item="0"/>
          <tpl hier="218" item="1"/>
          <tpl fld="3" item="7"/>
          <tpl fld="7" item="0"/>
        </tpls>
      </n>
      <n v="414" in="0">
        <tpls c="6">
          <tpl fld="0" item="0"/>
          <tpl fld="1" item="3"/>
          <tpl fld="9" item="1"/>
          <tpl hier="218" item="1"/>
          <tpl fld="3" item="7"/>
          <tpl fld="7" item="2"/>
        </tpls>
      </n>
      <n v="487" in="0">
        <tpls c="5">
          <tpl fld="0" item="0"/>
          <tpl fld="1" item="3"/>
          <tpl hier="218" item="1"/>
          <tpl fld="3" item="7"/>
          <tpl fld="7" item="3"/>
        </tpls>
      </n>
      <n v="4879" in="0">
        <tpls c="6">
          <tpl fld="0" item="0"/>
          <tpl fld="1" item="3"/>
          <tpl fld="9" item="0"/>
          <tpl hier="218" item="1"/>
          <tpl fld="3" item="5"/>
          <tpl fld="5" item="1"/>
        </tpls>
      </n>
      <n v="631" in="0">
        <tpls c="6">
          <tpl fld="0" item="0"/>
          <tpl fld="1" item="3"/>
          <tpl fld="9" item="1"/>
          <tpl hier="218" item="1"/>
          <tpl fld="3" item="5"/>
          <tpl fld="5" item="4"/>
        </tpls>
      </n>
      <n v="3247" in="0">
        <tpls c="5">
          <tpl fld="0" item="0"/>
          <tpl fld="1" item="3"/>
          <tpl hier="218" item="1"/>
          <tpl fld="3" item="5"/>
          <tpl fld="5" item="0"/>
        </tpls>
      </n>
      <n v="149" in="0">
        <tpls c="6">
          <tpl fld="0" item="0"/>
          <tpl fld="1" item="3"/>
          <tpl fld="9" item="0"/>
          <tpl hier="218" item="1"/>
          <tpl fld="3" item="5"/>
          <tpl fld="5" item="2"/>
        </tpls>
      </n>
      <n v="1384" in="0">
        <tpls c="6">
          <tpl fld="0" item="0"/>
          <tpl fld="1" item="3"/>
          <tpl fld="9" item="1"/>
          <tpl hier="218" item="1"/>
          <tpl fld="3" item="5"/>
          <tpl fld="5" item="5"/>
        </tpls>
      </n>
      <n v="710" in="0">
        <tpls c="5">
          <tpl fld="0" item="0"/>
          <tpl fld="1" item="3"/>
          <tpl hier="218" item="1"/>
          <tpl fld="3" item="5"/>
          <tpl fld="5" item="6"/>
        </tpls>
      </n>
      <n v="2330" in="0">
        <tpls c="6">
          <tpl fld="0" item="0"/>
          <tpl fld="1" item="3"/>
          <tpl fld="9" item="0"/>
          <tpl hier="218" item="1"/>
          <tpl fld="3" item="5"/>
          <tpl fld="5" item="8"/>
        </tpls>
      </n>
      <n v="352" in="0">
        <tpls c="6">
          <tpl fld="0" item="0"/>
          <tpl fld="1" item="3"/>
          <tpl fld="9" item="1"/>
          <tpl hier="218" item="1"/>
          <tpl fld="3" item="1"/>
          <tpl fld="5" item="1"/>
        </tpls>
      </n>
      <n v="509" in="0">
        <tpls c="5">
          <tpl fld="0" item="0"/>
          <tpl fld="1" item="3"/>
          <tpl hier="218" item="1"/>
          <tpl fld="3" item="1"/>
          <tpl fld="5" item="7"/>
        </tpls>
      </n>
      <n v="308" in="0">
        <tpls c="6">
          <tpl fld="0" item="0"/>
          <tpl fld="1" item="3"/>
          <tpl fld="9" item="0"/>
          <tpl hier="218" item="1"/>
          <tpl fld="3" item="1"/>
          <tpl fld="5" item="0"/>
        </tpls>
      </n>
      <n v="30" in="0">
        <tpls c="6">
          <tpl fld="0" item="0"/>
          <tpl fld="1" item="3"/>
          <tpl fld="9" item="1"/>
          <tpl hier="218" item="1"/>
          <tpl fld="3" item="1"/>
          <tpl fld="5" item="2"/>
        </tpls>
      </n>
      <n v="4080" in="0">
        <tpls c="5">
          <tpl fld="0" item="0"/>
          <tpl fld="1" item="3"/>
          <tpl hier="218" item="1"/>
          <tpl fld="3" item="1"/>
          <tpl fld="5" item="3"/>
        </tpls>
      </n>
      <n v="819" in="0">
        <tpls c="6">
          <tpl fld="0" item="0"/>
          <tpl fld="1" item="3"/>
          <tpl fld="9" item="0"/>
          <tpl hier="218" item="1"/>
          <tpl fld="3" item="1"/>
          <tpl fld="5" item="6"/>
        </tpls>
      </n>
      <n v="198" in="0">
        <tpls c="6">
          <tpl fld="0" item="0"/>
          <tpl fld="1" item="3"/>
          <tpl fld="9" item="1"/>
          <tpl hier="218" item="1"/>
          <tpl fld="3" item="1"/>
          <tpl fld="5" item="8"/>
        </tpls>
      </n>
      <n v="2" in="0">
        <tpls c="5">
          <tpl fld="0" item="0"/>
          <tpl fld="1" item="3"/>
          <tpl hier="218" item="1"/>
          <tpl fld="3" item="3"/>
          <tpl fld="5" item="4"/>
        </tpls>
      </n>
      <n v="165" in="0">
        <tpls c="6">
          <tpl fld="0" item="0"/>
          <tpl fld="1" item="3"/>
          <tpl fld="9" item="0"/>
          <tpl hier="218" item="1"/>
          <tpl fld="3" item="3"/>
          <tpl fld="5" item="7"/>
        </tpls>
      </n>
      <n v="4298" in="0">
        <tpls c="6">
          <tpl fld="0" item="0"/>
          <tpl fld="1" item="3"/>
          <tpl fld="9" item="0"/>
          <tpl hier="218" item="1"/>
          <tpl fld="3" item="3"/>
          <tpl fld="5" item="3"/>
        </tpls>
      </n>
      <n v="1" in="0">
        <tpls c="6">
          <tpl fld="0" item="0"/>
          <tpl fld="1" item="3"/>
          <tpl fld="9" item="0"/>
          <tpl hier="218" item="1"/>
          <tpl fld="3" item="4"/>
          <tpl fld="5" item="4"/>
        </tpls>
      </n>
      <n v="1007" in="0">
        <tpls c="6">
          <tpl fld="0" item="0"/>
          <tpl fld="1" item="3"/>
          <tpl fld="9" item="0"/>
          <tpl hier="218" item="1"/>
          <tpl fld="3" item="4"/>
          <tpl fld="5" item="5"/>
        </tpls>
      </n>
      <n v="1040" in="0">
        <tpls c="5">
          <tpl fld="0" item="0"/>
          <tpl fld="1" item="3"/>
          <tpl hier="218" item="1"/>
          <tpl fld="3" item="4"/>
          <tpl fld="5" item="8"/>
        </tpls>
      </n>
      <n v="1718" in="0">
        <tpls c="6">
          <tpl fld="0" item="0"/>
          <tpl fld="1" item="3"/>
          <tpl fld="9" item="0"/>
          <tpl hier="218" item="1"/>
          <tpl fld="3" item="7"/>
          <tpl fld="7" item="1"/>
        </tpls>
      </n>
      <n v="59" in="0">
        <tpls c="6">
          <tpl fld="0" item="0"/>
          <tpl fld="1" item="3"/>
          <tpl fld="9" item="1"/>
          <tpl hier="218" item="1"/>
          <tpl fld="3" item="7"/>
          <tpl fld="7" item="0"/>
        </tpls>
      </n>
      <n v="2264" in="0">
        <tpls c="6">
          <tpl fld="0" item="0"/>
          <tpl fld="1" item="3"/>
          <tpl fld="9" item="1"/>
          <tpl hier="218" item="1"/>
          <tpl fld="3" item="5"/>
          <tpl fld="5" item="1"/>
        </tpls>
      </n>
      <n v="64" in="0">
        <tpls c="6">
          <tpl fld="0" item="0"/>
          <tpl fld="1" item="3"/>
          <tpl fld="9" item="1"/>
          <tpl hier="218" item="1"/>
          <tpl fld="3" item="5"/>
          <tpl fld="5" item="2"/>
        </tpls>
      </n>
      <n v="222" in="0">
        <tpls c="6">
          <tpl fld="0" item="0"/>
          <tpl fld="1" item="3"/>
          <tpl fld="9" item="1"/>
          <tpl hier="218" item="1"/>
          <tpl fld="3" item="5"/>
          <tpl fld="5" item="8"/>
        </tpls>
      </n>
      <n v="232" in="0">
        <tpls c="6">
          <tpl fld="0" item="0"/>
          <tpl fld="1" item="3"/>
          <tpl fld="9" item="0"/>
          <tpl hier="218" item="1"/>
          <tpl fld="3" item="1"/>
          <tpl fld="5" item="7"/>
        </tpls>
      </n>
      <n v="3427" in="0">
        <tpls c="5">
          <tpl fld="0" item="0"/>
          <tpl fld="1" item="3"/>
          <tpl hier="218" item="1"/>
          <tpl fld="3" item="1"/>
          <tpl fld="5" item="5"/>
        </tpls>
      </n>
      <n v="353" in="0">
        <tpls c="6">
          <tpl fld="0" item="0"/>
          <tpl fld="1" item="3"/>
          <tpl fld="9" item="1"/>
          <tpl hier="218" item="1"/>
          <tpl fld="3" item="3"/>
          <tpl fld="5" item="7"/>
        </tpls>
      </n>
      <n v="136" in="0">
        <tpls c="6">
          <tpl fld="0" item="0"/>
          <tpl fld="1" item="3"/>
          <tpl fld="9" item="1"/>
          <tpl hier="218" item="1"/>
          <tpl fld="3" item="3"/>
          <tpl fld="5" item="3"/>
        </tpls>
      </n>
      <n v="1" in="0">
        <tpls c="6">
          <tpl fld="0" item="0"/>
          <tpl fld="1" item="3"/>
          <tpl fld="9" item="1"/>
          <tpl hier="218" item="1"/>
          <tpl fld="3" item="4"/>
          <tpl fld="5" item="4"/>
        </tpls>
      </n>
      <n v="34" in="0">
        <tpls c="6">
          <tpl fld="0" item="0"/>
          <tpl fld="1" item="3"/>
          <tpl fld="9" item="0"/>
          <tpl hier="218" item="1"/>
          <tpl fld="3" item="4"/>
          <tpl fld="5" item="2"/>
        </tpls>
      </n>
      <n v="104" in="0">
        <tpls c="5">
          <tpl fld="0" item="0"/>
          <tpl fld="1" item="3"/>
          <tpl hier="218" item="1"/>
          <tpl fld="3" item="4"/>
          <tpl fld="5" item="6"/>
        </tpls>
      </n>
      <n v="1016" in="0">
        <tpls c="5">
          <tpl fld="0" item="0"/>
          <tpl fld="1" item="3"/>
          <tpl fld="9" item="0"/>
          <tpl hier="218" item="1"/>
          <tpl fld="3" item="2"/>
        </tpls>
      </n>
      <n v="1867" in="0">
        <tpls c="6">
          <tpl fld="0" item="0"/>
          <tpl fld="1" item="3"/>
          <tpl fld="9" item="1"/>
          <tpl hier="218" item="1"/>
          <tpl fld="3" item="7"/>
          <tpl fld="7" item="1"/>
        </tpls>
      </n>
      <n v="719" in="0">
        <tpls c="5">
          <tpl fld="0" item="0"/>
          <tpl fld="1" item="3"/>
          <tpl hier="218" item="1"/>
          <tpl fld="3" item="7"/>
          <tpl fld="7" item="2"/>
        </tpls>
      </n>
      <n v="443" in="0">
        <tpls c="6">
          <tpl fld="0" item="0"/>
          <tpl fld="1" item="3"/>
          <tpl fld="9" item="0"/>
          <tpl hier="218" item="1"/>
          <tpl fld="3" item="7"/>
          <tpl fld="7" item="4"/>
        </tpls>
      </n>
      <n v="55" in="0">
        <tpls c="6">
          <tpl fld="0" item="0"/>
          <tpl fld="1" item="3"/>
          <tpl fld="9" item="1"/>
          <tpl hier="218" item="1"/>
          <tpl fld="3" item="7"/>
          <tpl fld="7" item="3"/>
        </tpls>
      </n>
      <n v="1178" in="0">
        <tpls c="5">
          <tpl fld="0" item="0"/>
          <tpl fld="1" item="3"/>
          <tpl hier="218" item="1"/>
          <tpl fld="3" item="5"/>
          <tpl fld="5" item="4"/>
        </tpls>
      </n>
      <n v="498" in="0">
        <tpls c="6">
          <tpl fld="0" item="0"/>
          <tpl fld="1" item="3"/>
          <tpl fld="9" item="0"/>
          <tpl hier="218" item="1"/>
          <tpl fld="3" item="5"/>
          <tpl fld="5" item="7"/>
        </tpls>
      </n>
      <n v="1281" in="0">
        <tpls c="6">
          <tpl fld="0" item="0"/>
          <tpl fld="1" item="3"/>
          <tpl fld="9" item="1"/>
          <tpl hier="218" item="1"/>
          <tpl fld="3" item="5"/>
          <tpl fld="5" item="0"/>
        </tpls>
      </n>
      <n v="4579" in="0">
        <tpls c="5">
          <tpl fld="0" item="0"/>
          <tpl fld="1" item="3"/>
          <tpl hier="218" item="1"/>
          <tpl fld="3" item="5"/>
          <tpl fld="5" item="5"/>
        </tpls>
      </n>
      <n v="6322" in="0">
        <tpls c="6">
          <tpl fld="0" item="0"/>
          <tpl fld="1" item="3"/>
          <tpl fld="9" item="0"/>
          <tpl hier="218" item="1"/>
          <tpl fld="3" item="5"/>
          <tpl fld="5" item="3"/>
        </tpls>
      </n>
      <n v="130" in="0">
        <tpls c="6">
          <tpl fld="0" item="0"/>
          <tpl fld="1" item="3"/>
          <tpl fld="9" item="1"/>
          <tpl hier="218" item="1"/>
          <tpl fld="3" item="5"/>
          <tpl fld="5" item="6"/>
        </tpls>
      </n>
      <n v="1285" in="0">
        <tpls c="5">
          <tpl fld="0" item="0"/>
          <tpl fld="1" item="3"/>
          <tpl hier="218" item="1"/>
          <tpl fld="3" item="1"/>
          <tpl fld="5" item="1"/>
        </tpls>
      </n>
      <n v="92" in="0">
        <tpls c="6">
          <tpl fld="0" item="0"/>
          <tpl fld="1" item="3"/>
          <tpl fld="9" item="0"/>
          <tpl hier="218" item="1"/>
          <tpl fld="3" item="1"/>
          <tpl fld="5" item="4"/>
        </tpls>
      </n>
      <n v="277" in="0">
        <tpls c="6">
          <tpl fld="0" item="0"/>
          <tpl fld="1" item="3"/>
          <tpl fld="9" item="1"/>
          <tpl hier="218" item="1"/>
          <tpl fld="3" item="1"/>
          <tpl fld="5" item="7"/>
        </tpls>
      </n>
      <n v="149" in="0">
        <tpls c="5">
          <tpl fld="0" item="0"/>
          <tpl fld="1" item="3"/>
          <tpl hier="218" item="1"/>
          <tpl fld="3" item="1"/>
          <tpl fld="5" item="2"/>
        </tpls>
      </n>
      <n v="2570" in="0">
        <tpls c="6">
          <tpl fld="0" item="0"/>
          <tpl fld="1" item="3"/>
          <tpl fld="9" item="0"/>
          <tpl hier="218" item="1"/>
          <tpl fld="3" item="1"/>
          <tpl fld="5" item="5"/>
        </tpls>
      </n>
      <n v="209" in="0">
        <tpls c="6">
          <tpl fld="0" item="0"/>
          <tpl fld="1" item="3"/>
          <tpl fld="9" item="1"/>
          <tpl hier="218" item="1"/>
          <tpl fld="3" item="1"/>
          <tpl fld="5" item="3"/>
        </tpls>
      </n>
      <n v="2298" in="0">
        <tpls c="5">
          <tpl fld="0" item="0"/>
          <tpl fld="1" item="3"/>
          <tpl hier="218" item="1"/>
          <tpl fld="3" item="1"/>
          <tpl fld="5" item="8"/>
        </tpls>
      </n>
      <n v="447" in="0">
        <tpls c="6">
          <tpl fld="0" item="0"/>
          <tpl fld="1" item="3"/>
          <tpl fld="9" item="0"/>
          <tpl hier="218" item="1"/>
          <tpl fld="3" item="3"/>
          <tpl fld="5" item="1"/>
        </tpls>
      </n>
      <n v="1" in="0">
        <tpls c="6">
          <tpl fld="0" item="0"/>
          <tpl fld="1" item="3"/>
          <tpl fld="9" item="1"/>
          <tpl hier="218" item="1"/>
          <tpl fld="3" item="3"/>
          <tpl fld="5" item="4"/>
        </tpls>
      </n>
      <n v="552" in="0">
        <tpls c="5">
          <tpl fld="0" item="0"/>
          <tpl fld="1" item="3"/>
          <tpl hier="218" item="1"/>
          <tpl fld="3" item="3"/>
          <tpl fld="5" item="0"/>
        </tpls>
      </n>
      <n v="237" in="0">
        <tpls c="6">
          <tpl fld="0" item="0"/>
          <tpl fld="1" item="3"/>
          <tpl fld="9" item="0"/>
          <tpl hier="218" item="1"/>
          <tpl fld="3" item="3"/>
          <tpl fld="5" item="2"/>
        </tpls>
      </n>
      <n v="530" in="0">
        <tpls c="6">
          <tpl fld="0" item="0"/>
          <tpl fld="1" item="3"/>
          <tpl fld="9" item="1"/>
          <tpl hier="218" item="1"/>
          <tpl fld="3" item="3"/>
          <tpl fld="5" item="5"/>
        </tpls>
      </n>
      <n v="1205" in="0">
        <tpls c="5">
          <tpl fld="0" item="0"/>
          <tpl fld="1" item="3"/>
          <tpl hier="218" item="1"/>
          <tpl fld="3" item="3"/>
          <tpl fld="5" item="6"/>
        </tpls>
      </n>
      <n v="3484" in="0">
        <tpls c="6">
          <tpl fld="0" item="0"/>
          <tpl fld="1" item="3"/>
          <tpl fld="9" item="0"/>
          <tpl hier="218" item="1"/>
          <tpl fld="3" item="3"/>
          <tpl fld="5" item="8"/>
        </tpls>
      </n>
      <n v="52" in="0">
        <tpls c="6">
          <tpl fld="0" item="0"/>
          <tpl fld="1" item="3"/>
          <tpl fld="9" item="1"/>
          <tpl hier="218" item="1"/>
          <tpl fld="3" item="4"/>
          <tpl fld="5" item="1"/>
        </tpls>
      </n>
      <n v="29" in="0">
        <tpls c="5">
          <tpl fld="0" item="0"/>
          <tpl fld="1" item="3"/>
          <tpl hier="218" item="1"/>
          <tpl fld="3" item="4"/>
          <tpl fld="5" item="7"/>
        </tpls>
      </n>
      <n v="544" in="0">
        <tpls c="6">
          <tpl fld="0" item="0"/>
          <tpl fld="1" item="3"/>
          <tpl fld="9" item="0"/>
          <tpl hier="218" item="1"/>
          <tpl fld="3" item="4"/>
          <tpl fld="5" item="0"/>
        </tpls>
      </n>
      <n v="15" in="0">
        <tpls c="6">
          <tpl fld="0" item="0"/>
          <tpl fld="1" item="3"/>
          <tpl fld="9" item="1"/>
          <tpl hier="218" item="1"/>
          <tpl fld="3" item="4"/>
          <tpl fld="5" item="2"/>
        </tpls>
      </n>
      <n v="1407" in="0">
        <tpls c="5">
          <tpl fld="0" item="0"/>
          <tpl fld="1" item="3"/>
          <tpl hier="218" item="1"/>
          <tpl fld="3" item="4"/>
          <tpl fld="5" item="3"/>
        </tpls>
      </n>
      <n v="87" in="0">
        <tpls c="6">
          <tpl fld="0" item="0"/>
          <tpl fld="1" item="3"/>
          <tpl fld="9" item="0"/>
          <tpl hier="218" item="1"/>
          <tpl fld="3" item="4"/>
          <tpl fld="5" item="6"/>
        </tpls>
      </n>
      <n v="68" in="0">
        <tpls c="6">
          <tpl fld="0" item="0"/>
          <tpl fld="1" item="3"/>
          <tpl fld="9" item="1"/>
          <tpl hier="218" item="1"/>
          <tpl fld="3" item="4"/>
          <tpl fld="5" item="8"/>
        </tpls>
      </n>
      <n v="933" in="0">
        <tpls c="6">
          <tpl fld="0" item="0"/>
          <tpl fld="1" item="3"/>
          <tpl fld="9" item="0"/>
          <tpl hier="218" item="1"/>
          <tpl fld="3" item="1"/>
          <tpl fld="5" item="1"/>
        </tpls>
      </n>
      <n v="713" in="0">
        <tpls c="5">
          <tpl fld="0" item="0"/>
          <tpl fld="1" item="3"/>
          <tpl hier="218" item="1"/>
          <tpl fld="3" item="1"/>
          <tpl fld="5" item="0"/>
        </tpls>
      </n>
      <n v="857" in="0">
        <tpls c="6">
          <tpl fld="0" item="0"/>
          <tpl fld="1" item="3"/>
          <tpl fld="9" item="1"/>
          <tpl hier="218" item="1"/>
          <tpl fld="3" item="1"/>
          <tpl fld="5" item="5"/>
        </tpls>
      </n>
      <n v="2100" in="0">
        <tpls c="6">
          <tpl fld="0" item="0"/>
          <tpl fld="1" item="3"/>
          <tpl fld="9" item="0"/>
          <tpl hier="218" item="1"/>
          <tpl fld="3" item="1"/>
          <tpl fld="5" item="8"/>
        </tpls>
      </n>
      <n v="518" in="0">
        <tpls c="5">
          <tpl fld="0" item="0"/>
          <tpl fld="1" item="3"/>
          <tpl hier="218" item="1"/>
          <tpl fld="3" item="3"/>
          <tpl fld="5" item="7"/>
        </tpls>
      </n>
      <n v="32" in="0">
        <tpls c="6">
          <tpl fld="0" item="0"/>
          <tpl fld="1" item="3"/>
          <tpl fld="9" item="1"/>
          <tpl hier="218" item="1"/>
          <tpl fld="3" item="3"/>
          <tpl fld="5" item="2"/>
        </tpls>
      </n>
      <n v="945" in="0">
        <tpls c="6">
          <tpl fld="0" item="0"/>
          <tpl fld="1" item="3"/>
          <tpl fld="9" item="0"/>
          <tpl hier="218" item="1"/>
          <tpl fld="3" item="3"/>
          <tpl fld="5" item="6"/>
        </tpls>
      </n>
      <n v="2" in="0">
        <tpls c="5">
          <tpl fld="0" item="0"/>
          <tpl fld="1" item="3"/>
          <tpl hier="218" item="1"/>
          <tpl fld="3" item="4"/>
          <tpl fld="5" item="4"/>
        </tpls>
      </n>
      <n v="542" in="0">
        <tpls c="6">
          <tpl fld="0" item="0"/>
          <tpl fld="1" item="3"/>
          <tpl fld="9" item="1"/>
          <tpl hier="218" item="1"/>
          <tpl fld="3" item="4"/>
          <tpl fld="5" item="0"/>
        </tpls>
      </n>
      <n v="1348" in="0">
        <tpls c="5">
          <tpl fld="0" item="0"/>
          <tpl fld="1" item="3"/>
          <tpl hier="218" item="1"/>
          <tpl fld="3" item="4"/>
          <tpl fld="5" item="5"/>
        </tpls>
      </n>
      <n v="2905" in="0">
        <tpls c="5">
          <tpl fld="0" item="0"/>
          <tpl fld="1" item="3"/>
          <tpl hier="218" item="1"/>
          <tpl fld="3" item="3"/>
          <tpl fld="5" item="5"/>
        </tpls>
      </n>
      <n v="260" in="0">
        <tpls c="6">
          <tpl fld="0" item="0"/>
          <tpl fld="1" item="3"/>
          <tpl fld="9" item="1"/>
          <tpl hier="218" item="1"/>
          <tpl fld="3" item="3"/>
          <tpl fld="5" item="6"/>
        </tpls>
      </n>
      <n v="4" in="0">
        <tpls c="6">
          <tpl fld="0" item="0"/>
          <tpl fld="1" item="3"/>
          <tpl fld="9" item="1"/>
          <tpl hier="218" item="1"/>
          <tpl fld="3" item="4"/>
          <tpl fld="5" item="7"/>
        </tpls>
      </n>
      <n v="98" in="0">
        <tpls c="6">
          <tpl fld="0" item="0"/>
          <tpl fld="1" item="3"/>
          <tpl fld="9" item="1"/>
          <tpl hier="218" item="1"/>
          <tpl fld="3" item="4"/>
          <tpl fld="5" item="3"/>
        </tpls>
      </n>
      <n v="713" in="0">
        <tpls c="5">
          <tpl fld="0" item="0"/>
          <tpl fld="1" item="3"/>
          <tpl fld="9" item="0"/>
          <tpl hier="218" item="1"/>
          <tpl fld="3" item="6"/>
        </tpls>
      </n>
      <n v="432" in="0">
        <tpls c="6">
          <tpl fld="0" item="0"/>
          <tpl fld="1" item="3"/>
          <tpl fld="9" item="0"/>
          <tpl hier="218" item="1"/>
          <tpl fld="3" item="7"/>
          <tpl fld="7" item="3"/>
        </tpls>
      </n>
      <n v="693" in="0">
        <tpls c="5">
          <tpl fld="0" item="0"/>
          <tpl fld="1" item="3"/>
          <tpl hier="218" item="1"/>
          <tpl fld="3" item="5"/>
          <tpl fld="5" item="7"/>
        </tpls>
      </n>
      <n v="580" in="0">
        <tpls c="6">
          <tpl fld="0" item="0"/>
          <tpl fld="1" item="3"/>
          <tpl fld="9" item="0"/>
          <tpl hier="218" item="1"/>
          <tpl fld="3" item="5"/>
          <tpl fld="5" item="6"/>
        </tpls>
      </n>
      <n v="197" in="0">
        <tpls c="5">
          <tpl fld="0" item="0"/>
          <tpl fld="1" item="3"/>
          <tpl hier="218" item="1"/>
          <tpl fld="3" item="1"/>
          <tpl fld="5" item="4"/>
        </tpls>
      </n>
      <n v="239" in="0">
        <tpls c="6">
          <tpl fld="0" item="0"/>
          <tpl fld="1" item="3"/>
          <tpl fld="9" item="1"/>
          <tpl hier="218" item="1"/>
          <tpl fld="3" item="1"/>
          <tpl fld="5" item="6"/>
        </tpls>
      </n>
      <n v="1" in="0">
        <tpls c="6">
          <tpl fld="0" item="0"/>
          <tpl fld="1" item="3"/>
          <tpl fld="9" item="0"/>
          <tpl hier="218" item="1"/>
          <tpl fld="3" item="3"/>
          <tpl fld="5" item="4"/>
        </tpls>
      </n>
      <n v="269" in="0">
        <tpls c="5">
          <tpl fld="0" item="0"/>
          <tpl fld="1" item="3"/>
          <tpl hier="218" item="1"/>
          <tpl fld="3" item="3"/>
          <tpl fld="5" item="2"/>
        </tpls>
      </n>
      <n v="210" in="0">
        <tpls c="6">
          <tpl fld="0" item="0"/>
          <tpl fld="1" item="3"/>
          <tpl fld="9" item="0"/>
          <tpl hier="218" item="1"/>
          <tpl fld="3" item="4"/>
          <tpl fld="5" item="1"/>
        </tpls>
      </n>
      <n v="1086" in="0">
        <tpls c="5">
          <tpl fld="0" item="0"/>
          <tpl fld="1" item="3"/>
          <tpl hier="218" item="1"/>
          <tpl fld="3" item="4"/>
          <tpl fld="5" item="0"/>
        </tpls>
      </n>
      <n v="972" in="0">
        <tpls c="6">
          <tpl fld="0" item="0"/>
          <tpl fld="1" item="3"/>
          <tpl fld="9" item="0"/>
          <tpl hier="218" item="1"/>
          <tpl fld="3" item="4"/>
          <tpl fld="5" item="8"/>
        </tpls>
      </n>
      <n v="4722" in="0">
        <tpls c="5">
          <tpl fld="0" item="0"/>
          <tpl fld="6" item="1"/>
          <tpl fld="1" item="3"/>
          <tpl hier="218" item="2"/>
          <tpl fld="4" item="0"/>
        </tpls>
      </n>
      <n v="575" in="0">
        <tpls c="6">
          <tpl fld="0" item="0"/>
          <tpl fld="6" item="4"/>
          <tpl fld="1" item="3"/>
          <tpl hier="218" item="2"/>
          <tpl fld="3" item="7"/>
          <tpl fld="7" item="1"/>
        </tpls>
      </n>
      <n v="75" in="0">
        <tpls c="6">
          <tpl fld="0" item="0"/>
          <tpl fld="6" item="0"/>
          <tpl fld="1" item="3"/>
          <tpl hier="218" item="2"/>
          <tpl fld="3" item="7"/>
          <tpl fld="7" item="4"/>
        </tpls>
      </n>
      <n v="40" in="0">
        <tpls c="6">
          <tpl fld="0" item="0"/>
          <tpl fld="6" item="3"/>
          <tpl fld="1" item="3"/>
          <tpl hier="218" item="2"/>
          <tpl fld="3" item="5"/>
          <tpl fld="5" item="4"/>
        </tpls>
      </n>
      <n v="63" in="0">
        <tpls c="6">
          <tpl fld="0" item="0"/>
          <tpl fld="6" item="2"/>
          <tpl fld="1" item="3"/>
          <tpl hier="218" item="2"/>
          <tpl fld="3" item="5"/>
          <tpl fld="5" item="2"/>
        </tpls>
      </n>
      <n v="242" in="0">
        <tpls c="6">
          <tpl fld="0" item="0"/>
          <tpl fld="6" item="1"/>
          <tpl fld="1" item="3"/>
          <tpl hier="218" item="2"/>
          <tpl fld="3" item="5"/>
          <tpl fld="5" item="8"/>
        </tpls>
      </n>
      <n v="52" in="0">
        <tpls c="6">
          <tpl fld="0" item="0"/>
          <tpl fld="6" item="4"/>
          <tpl fld="1" item="3"/>
          <tpl hier="218" item="2"/>
          <tpl fld="3" item="1"/>
          <tpl fld="5" item="7"/>
        </tpls>
      </n>
      <n v="655" in="0">
        <tpls c="6">
          <tpl fld="0" item="0"/>
          <tpl fld="6" item="0"/>
          <tpl fld="1" item="3"/>
          <tpl hier="218" item="2"/>
          <tpl fld="3" item="1"/>
          <tpl fld="5" item="5"/>
        </tpls>
      </n>
      <n v="211" in="0">
        <tpls c="6">
          <tpl fld="0" item="0"/>
          <tpl fld="6" item="3"/>
          <tpl fld="1" item="3"/>
          <tpl hier="218" item="2"/>
          <tpl fld="3" item="1"/>
          <tpl fld="5" item="8"/>
        </tpls>
      </n>
      <n v="260" in="0">
        <tpls c="6">
          <tpl fld="0" item="0"/>
          <tpl fld="6" item="2"/>
          <tpl fld="1" item="3"/>
          <tpl hier="218" item="2"/>
          <tpl fld="3" item="3"/>
          <tpl fld="5" item="7"/>
        </tpls>
      </n>
      <n v="1020" in="0">
        <tpls c="6">
          <tpl fld="0" item="0"/>
          <tpl fld="6" item="0"/>
          <tpl fld="1" item="3"/>
          <tpl hier="218" item="2"/>
          <tpl fld="3" item="3"/>
          <tpl fld="5" item="8"/>
        </tpls>
      </n>
      <n v="190" in="0">
        <tpls c="6">
          <tpl fld="0" item="0"/>
          <tpl fld="6" item="3"/>
          <tpl fld="1" item="3"/>
          <tpl hier="218" item="2"/>
          <tpl fld="3" item="4"/>
          <tpl fld="5" item="3"/>
        </tpls>
      </n>
      <n v="24" in="0">
        <tpls c="6">
          <tpl fld="0" item="0"/>
          <tpl fld="6" item="0"/>
          <tpl fld="1" item="3"/>
          <tpl hier="218" item="2"/>
          <tpl fld="3" item="5"/>
          <tpl fld="5" item="2"/>
        </tpls>
      </n>
      <n v="1154" in="0">
        <tpls c="6">
          <tpl fld="0" item="0"/>
          <tpl fld="6" item="2"/>
          <tpl fld="1" item="3"/>
          <tpl hier="218" item="2"/>
          <tpl fld="3" item="1"/>
          <tpl fld="5" item="5"/>
        </tpls>
      </n>
      <n v="968" in="0">
        <tpls c="6">
          <tpl fld="0" item="0"/>
          <tpl fld="6" item="0"/>
          <tpl fld="1" item="3"/>
          <tpl hier="218" item="2"/>
          <tpl fld="3" item="3"/>
          <tpl fld="5" item="3"/>
        </tpls>
      </n>
      <n v="116" in="0">
        <tpls c="6">
          <tpl fld="0" item="0"/>
          <tpl fld="6" item="4"/>
          <tpl fld="1" item="3"/>
          <tpl hier="218" item="2"/>
          <tpl fld="3" item="4"/>
          <tpl fld="5" item="3"/>
        </tpls>
      </n>
      <n v="273" in="0">
        <tpls c="5">
          <tpl fld="0" item="0"/>
          <tpl fld="6" item="2"/>
          <tpl fld="1" item="3"/>
          <tpl hier="218" item="2"/>
          <tpl fld="3" item="0"/>
        </tpls>
      </n>
      <n v="38" in="0">
        <tpls c="6">
          <tpl fld="0" item="0"/>
          <tpl fld="6" item="1"/>
          <tpl fld="1" item="3"/>
          <tpl hier="218" item="2"/>
          <tpl fld="3" item="7"/>
          <tpl fld="7" item="2"/>
        </tpls>
      </n>
      <n v="1025" in="0">
        <tpls c="6">
          <tpl fld="0" item="0"/>
          <tpl fld="6" item="4"/>
          <tpl fld="1" item="3"/>
          <tpl hier="218" item="2"/>
          <tpl fld="3" item="5"/>
          <tpl fld="5" item="1"/>
        </tpls>
      </n>
      <n v="305" in="0">
        <tpls c="6">
          <tpl fld="0" item="0"/>
          <tpl fld="6" item="0"/>
          <tpl fld="1" item="3"/>
          <tpl hier="218" item="2"/>
          <tpl fld="3" item="5"/>
          <tpl fld="5" item="0"/>
        </tpls>
      </n>
      <n v="476" in="0">
        <tpls c="6">
          <tpl fld="0" item="0"/>
          <tpl fld="6" item="3"/>
          <tpl fld="1" item="3"/>
          <tpl hier="218" item="2"/>
          <tpl fld="3" item="5"/>
          <tpl fld="5" item="3"/>
        </tpls>
      </n>
      <n v="448" in="0">
        <tpls c="6">
          <tpl fld="0" item="0"/>
          <tpl fld="6" item="2"/>
          <tpl fld="1" item="3"/>
          <tpl hier="218" item="2"/>
          <tpl fld="3" item="1"/>
          <tpl fld="5" item="1"/>
        </tpls>
      </n>
      <n v="19" in="0">
        <tpls c="6">
          <tpl fld="0" item="0"/>
          <tpl fld="6" item="1"/>
          <tpl fld="1" item="3"/>
          <tpl hier="218" item="2"/>
          <tpl fld="3" item="1"/>
          <tpl fld="5" item="2"/>
        </tpls>
      </n>
      <n v="220" in="0">
        <tpls c="6">
          <tpl fld="0" item="0"/>
          <tpl fld="6" item="4"/>
          <tpl fld="1" item="3"/>
          <tpl hier="218" item="2"/>
          <tpl fld="3" item="1"/>
          <tpl fld="5" item="6"/>
        </tpls>
      </n>
      <n v="2" in="0">
        <tpls c="6">
          <tpl fld="0" item="0"/>
          <tpl fld="6" item="0"/>
          <tpl fld="1" item="3"/>
          <tpl hier="218" item="2"/>
          <tpl fld="3" item="3"/>
          <tpl fld="5" item="4"/>
        </tpls>
      </n>
      <n v="34" in="0">
        <tpls c="6">
          <tpl fld="0" item="0"/>
          <tpl fld="6" item="3"/>
          <tpl fld="1" item="3"/>
          <tpl hier="218" item="2"/>
          <tpl fld="3" item="3"/>
          <tpl fld="5" item="2"/>
        </tpls>
      </n>
      <n v="437" in="0">
        <tpls c="6">
          <tpl fld="0" item="0"/>
          <tpl fld="6" item="2"/>
          <tpl fld="1" item="3"/>
          <tpl hier="218" item="2"/>
          <tpl fld="3" item="3"/>
          <tpl fld="5" item="6"/>
        </tpls>
      </n>
      <n v="7" in="0">
        <tpls c="6">
          <tpl fld="0" item="0"/>
          <tpl fld="6" item="1"/>
          <tpl fld="1" item="3"/>
          <tpl hier="218" item="2"/>
          <tpl fld="3" item="4"/>
          <tpl fld="5" item="7"/>
        </tpls>
      </n>
      <n v="144" in="0">
        <tpls c="6">
          <tpl fld="0" item="0"/>
          <tpl fld="6" item="4"/>
          <tpl fld="1" item="3"/>
          <tpl hier="218" item="2"/>
          <tpl fld="3" item="4"/>
          <tpl fld="5" item="5"/>
        </tpls>
      </n>
      <n v="65" in="0">
        <tpls c="6">
          <tpl fld="0" item="0"/>
          <tpl fld="6" item="0"/>
          <tpl fld="1" item="3"/>
          <tpl hier="218" item="2"/>
          <tpl fld="3" item="4"/>
          <tpl fld="5" item="8"/>
        </tpls>
      </n>
      <n v="83" in="0">
        <tpls c="5">
          <tpl fld="0" item="0"/>
          <tpl fld="6" item="1"/>
          <tpl fld="1" item="3"/>
          <tpl hier="218" item="2"/>
          <tpl fld="3" item="2"/>
        </tpls>
      </n>
      <n v="168" in="0">
        <tpls c="6">
          <tpl fld="0" item="0"/>
          <tpl fld="6" item="4"/>
          <tpl fld="1" item="3"/>
          <tpl hier="218" item="2"/>
          <tpl fld="3" item="7"/>
          <tpl fld="7" item="2"/>
        </tpls>
      </n>
      <n v="103" in="0">
        <tpls c="6">
          <tpl fld="0" item="0"/>
          <tpl fld="6" item="1"/>
          <tpl fld="1" item="3"/>
          <tpl hier="218" item="2"/>
          <tpl fld="3" item="5"/>
          <tpl fld="5" item="7"/>
        </tpls>
      </n>
      <n v="381" in="0">
        <tpls c="6">
          <tpl fld="0" item="0"/>
          <tpl fld="6" item="4"/>
          <tpl fld="1" item="3"/>
          <tpl hier="218" item="2"/>
          <tpl fld="3" item="1"/>
          <tpl fld="5" item="1"/>
        </tpls>
      </n>
      <n v="187" in="0">
        <tpls c="6">
          <tpl fld="0" item="0"/>
          <tpl fld="6" item="2"/>
          <tpl fld="1" item="3"/>
          <tpl hier="218" item="2"/>
          <tpl fld="3" item="3"/>
          <tpl fld="5" item="1"/>
        </tpls>
      </n>
      <m in="0">
        <tpls c="6">
          <tpl fld="0" item="0"/>
          <tpl fld="6" item="0"/>
          <tpl fld="1" item="3"/>
          <tpl hier="218" item="2"/>
          <tpl fld="3" item="4"/>
          <tpl fld="5" item="4"/>
        </tpls>
      </m>
      <n v="5679" in="0">
        <tpls c="5">
          <tpl fld="0" item="0"/>
          <tpl fld="6" item="3"/>
          <tpl fld="1" item="3"/>
          <tpl hier="218" item="2"/>
          <tpl fld="4" item="0"/>
        </tpls>
      </n>
      <n v="2120" in="0">
        <tpls c="6">
          <tpl fld="0" item="0"/>
          <tpl fld="6" item="2"/>
          <tpl fld="1" item="3"/>
          <tpl hier="218" item="2"/>
          <tpl fld="3" item="7"/>
          <tpl fld="7" item="1"/>
        </tpls>
      </n>
      <n v="107" in="0">
        <tpls c="6">
          <tpl fld="0" item="0"/>
          <tpl fld="6" item="1"/>
          <tpl fld="1" item="3"/>
          <tpl hier="218" item="2"/>
          <tpl fld="3" item="7"/>
          <tpl fld="7" item="3"/>
        </tpls>
      </n>
      <n v="117" in="0">
        <tpls c="6">
          <tpl fld="0" item="0"/>
          <tpl fld="6" item="4"/>
          <tpl fld="1" item="3"/>
          <tpl hier="218" item="2"/>
          <tpl fld="3" item="5"/>
          <tpl fld="5" item="7"/>
        </tpls>
      </n>
      <n v="402" in="0">
        <tpls c="6">
          <tpl fld="0" item="0"/>
          <tpl fld="6" item="0"/>
          <tpl fld="1" item="3"/>
          <tpl hier="218" item="2"/>
          <tpl fld="3" item="5"/>
          <tpl fld="5" item="5"/>
        </tpls>
      </n>
      <n v="234" in="0">
        <tpls c="6">
          <tpl fld="0" item="0"/>
          <tpl fld="6" item="3"/>
          <tpl fld="1" item="3"/>
          <tpl hier="218" item="2"/>
          <tpl fld="3" item="5"/>
          <tpl fld="5" item="8"/>
        </tpls>
      </n>
      <n v="326" in="0">
        <tpls c="6">
          <tpl fld="0" item="0"/>
          <tpl fld="6" item="2"/>
          <tpl fld="1" item="3"/>
          <tpl hier="218" item="2"/>
          <tpl fld="3" item="1"/>
          <tpl fld="5" item="7"/>
        </tpls>
      </n>
      <n v="160" in="0">
        <tpls c="6">
          <tpl fld="0" item="0"/>
          <tpl fld="6" item="1"/>
          <tpl fld="1" item="3"/>
          <tpl hier="218" item="2"/>
          <tpl fld="3" item="1"/>
          <tpl fld="5" item="3"/>
        </tpls>
      </n>
      <n v="106" in="0">
        <tpls c="6">
          <tpl fld="0" item="0"/>
          <tpl fld="6" item="4"/>
          <tpl fld="1" item="3"/>
          <tpl hier="218" item="2"/>
          <tpl fld="3" item="3"/>
          <tpl fld="5" item="1"/>
        </tpls>
      </n>
      <n v="246" in="0">
        <tpls c="6">
          <tpl fld="0" item="0"/>
          <tpl fld="6" item="0"/>
          <tpl fld="1" item="3"/>
          <tpl hier="218" item="2"/>
          <tpl fld="3" item="3"/>
          <tpl fld="5" item="0"/>
        </tpls>
      </n>
      <n v="503" in="0">
        <tpls c="6">
          <tpl fld="0" item="0"/>
          <tpl fld="6" item="3"/>
          <tpl fld="1" item="3"/>
          <tpl hier="218" item="2"/>
          <tpl fld="3" item="3"/>
          <tpl fld="5" item="3"/>
        </tpls>
      </n>
      <n v="109" in="0">
        <tpls c="6">
          <tpl fld="0" item="0"/>
          <tpl fld="6" item="2"/>
          <tpl fld="1" item="3"/>
          <tpl hier="218" item="2"/>
          <tpl fld="3" item="4"/>
          <tpl fld="5" item="1"/>
        </tpls>
      </n>
      <n v="22" in="0">
        <tpls c="6">
          <tpl fld="0" item="0"/>
          <tpl fld="6" item="1"/>
          <tpl fld="1" item="3"/>
          <tpl hier="218" item="2"/>
          <tpl fld="3" item="4"/>
          <tpl fld="5" item="2"/>
        </tpls>
      </n>
      <n v="11" in="0">
        <tpls c="6">
          <tpl fld="0" item="0"/>
          <tpl fld="6" item="4"/>
          <tpl fld="1" item="3"/>
          <tpl hier="218" item="2"/>
          <tpl fld="3" item="4"/>
          <tpl fld="5" item="6"/>
        </tpls>
      </n>
      <n v="50" in="0">
        <tpls c="6">
          <tpl fld="0" item="0"/>
          <tpl fld="6" item="3"/>
          <tpl fld="1" item="3"/>
          <tpl hier="218" item="2"/>
          <tpl fld="3" item="3"/>
          <tpl fld="5" item="0"/>
        </tpls>
      </n>
      <n v="2" in="0">
        <tpls c="6">
          <tpl fld="0" item="0"/>
          <tpl fld="6" item="2"/>
          <tpl fld="1" item="3"/>
          <tpl hier="218" item="2"/>
          <tpl fld="3" item="4"/>
          <tpl fld="5" item="4"/>
        </tpls>
      </n>
      <n v="11" in="0">
        <tpls c="6">
          <tpl fld="0" item="0"/>
          <tpl fld="6" item="0"/>
          <tpl fld="1" item="3"/>
          <tpl hier="218" item="2"/>
          <tpl fld="3" item="4"/>
          <tpl fld="5" item="6"/>
        </tpls>
      </n>
      <n v="991" in="0">
        <tpls c="6">
          <tpl fld="0" item="0"/>
          <tpl fld="6" item="1"/>
          <tpl fld="1" item="3"/>
          <tpl hier="218" item="2"/>
          <tpl fld="3" item="5"/>
          <tpl fld="5" item="3"/>
        </tpls>
      </n>
      <n v="353" in="0">
        <tpls c="6">
          <tpl fld="0" item="0"/>
          <tpl fld="6" item="3"/>
          <tpl fld="1" item="3"/>
          <tpl hier="218" item="2"/>
          <tpl fld="3" item="1"/>
          <tpl fld="5" item="3"/>
        </tpls>
      </n>
      <n v="1052" in="0">
        <tpls c="6">
          <tpl fld="0" item="0"/>
          <tpl fld="6" item="2"/>
          <tpl fld="1" item="3"/>
          <tpl hier="218" item="2"/>
          <tpl fld="3" item="3"/>
          <tpl fld="5" item="8"/>
        </tpls>
      </n>
      <n v="57" in="0">
        <tpls c="6">
          <tpl fld="0" item="0"/>
          <tpl fld="6" item="2"/>
          <tpl fld="1" item="3"/>
          <tpl hier="218" item="2"/>
          <tpl fld="3" item="4"/>
          <tpl fld="5" item="6"/>
        </tpls>
      </n>
      <n v="196" in="0">
        <tpls c="5">
          <tpl fld="0" item="0"/>
          <tpl fld="2" item="2"/>
          <tpl fld="1" item="3"/>
          <tpl hier="218" item="2"/>
          <tpl fld="3" item="2"/>
        </tpls>
      </n>
      <n v="19" in="0">
        <tpls c="6">
          <tpl fld="0" item="0"/>
          <tpl fld="2" item="1"/>
          <tpl fld="1" item="3"/>
          <tpl hier="218" item="2"/>
          <tpl fld="3" item="7"/>
          <tpl fld="7" item="0"/>
        </tpls>
      </n>
      <n v="137" in="0">
        <tpls c="6">
          <tpl fld="0" item="0"/>
          <tpl fld="2" item="4"/>
          <tpl fld="1" item="3"/>
          <tpl hier="218" item="2"/>
          <tpl fld="3" item="7"/>
          <tpl fld="7" item="3"/>
        </tpls>
      </n>
      <n v="191" in="0">
        <tpls c="6">
          <tpl fld="0" item="0"/>
          <tpl fld="2" item="2"/>
          <tpl fld="1" item="3"/>
          <tpl hier="218" item="2"/>
          <tpl fld="3" item="5"/>
          <tpl fld="5" item="7"/>
        </tpls>
      </n>
      <n v="7" in="0">
        <tpls c="6">
          <tpl fld="0" item="0"/>
          <tpl fld="2" item="1"/>
          <tpl fld="1" item="3"/>
          <tpl hier="218" item="2"/>
          <tpl fld="3" item="5"/>
          <tpl fld="5" item="2"/>
        </tpls>
      </n>
      <n v="184" in="0">
        <tpls c="6">
          <tpl fld="0" item="0"/>
          <tpl fld="2" item="4"/>
          <tpl fld="1" item="3"/>
          <tpl hier="218" item="2"/>
          <tpl fld="3" item="5"/>
          <tpl fld="5" item="6"/>
        </tpls>
      </n>
      <n v="8" in="0">
        <tpls c="6">
          <tpl fld="0" item="0"/>
          <tpl fld="2" item="2"/>
          <tpl fld="1" item="3"/>
          <tpl hier="218" item="2"/>
          <tpl fld="3" item="1"/>
          <tpl fld="5" item="4"/>
        </tpls>
      </n>
      <n v="12" in="0">
        <tpls c="6">
          <tpl fld="0" item="0"/>
          <tpl fld="2" item="1"/>
          <tpl fld="1" item="3"/>
          <tpl hier="218" item="2"/>
          <tpl fld="3" item="1"/>
          <tpl fld="5" item="0"/>
        </tpls>
      </n>
      <n v="1049" in="0">
        <tpls c="6">
          <tpl fld="0" item="0"/>
          <tpl fld="2" item="4"/>
          <tpl fld="1" item="3"/>
          <tpl hier="218" item="2"/>
          <tpl fld="3" item="1"/>
          <tpl fld="5" item="3"/>
        </tpls>
      </n>
      <n v="505" in="0">
        <tpls c="6">
          <tpl fld="0" item="0"/>
          <tpl fld="2" item="2"/>
          <tpl fld="1" item="3"/>
          <tpl hier="218" item="2"/>
          <tpl fld="3" item="3"/>
          <tpl fld="5" item="1"/>
        </tpls>
      </n>
      <n v="0" in="0">
        <tpls c="6">
          <tpl fld="0" item="0"/>
          <tpl fld="2" item="1"/>
          <tpl fld="1" item="3"/>
          <tpl hier="218" item="2"/>
          <tpl fld="3" item="3"/>
          <tpl fld="5" item="7"/>
        </tpls>
      </n>
      <n v="4363" in="0">
        <tpls c="6">
          <tpl fld="0" item="0"/>
          <tpl fld="2" item="2"/>
          <tpl fld="1" item="3"/>
          <tpl hier="218" item="2"/>
          <tpl fld="3" item="3"/>
          <tpl fld="5" item="3"/>
        </tpls>
      </n>
      <n v="1081" in="0">
        <tpls c="6">
          <tpl fld="0" item="0"/>
          <tpl fld="2" item="2"/>
          <tpl fld="1" item="3"/>
          <tpl hier="218" item="2"/>
          <tpl fld="3" item="4"/>
          <tpl fld="5" item="0"/>
        </tpls>
      </n>
      <n v="214" in="0">
        <tpls c="5">
          <tpl fld="0" item="0"/>
          <tpl fld="2" item="2"/>
          <tpl fld="1" item="3"/>
          <tpl hier="218" item="2"/>
          <tpl fld="3" item="6"/>
        </tpls>
      </n>
      <n v="8153" in="0">
        <tpls c="5">
          <tpl fld="0" item="0"/>
          <tpl fld="2" item="4"/>
          <tpl fld="1" item="3"/>
          <tpl hier="218" item="2"/>
          <tpl fld="4" item="0"/>
        </tpls>
      </n>
      <n v="194" in="0">
        <tpls c="6">
          <tpl fld="0" item="0"/>
          <tpl fld="2" item="4"/>
          <tpl fld="1" item="3"/>
          <tpl hier="218" item="2"/>
          <tpl fld="3" item="7"/>
          <tpl fld="7" item="4"/>
        </tpls>
      </n>
      <n v="117" in="0">
        <tpls c="6">
          <tpl fld="0" item="0"/>
          <tpl fld="2" item="2"/>
          <tpl fld="1" item="3"/>
          <tpl hier="218" item="2"/>
          <tpl fld="3" item="1"/>
          <tpl fld="5" item="1"/>
        </tpls>
      </n>
      <n v="640" in="0">
        <tpls c="6">
          <tpl fld="0" item="0"/>
          <tpl fld="2" item="2"/>
          <tpl fld="1" item="3"/>
          <tpl hier="218" item="2"/>
          <tpl fld="3" item="1"/>
          <tpl fld="5" item="8"/>
        </tpls>
      </n>
      <n v="1181" in="0">
        <tpls c="6">
          <tpl fld="0" item="0"/>
          <tpl fld="2" item="2"/>
          <tpl fld="1" item="3"/>
          <tpl hier="218" item="2"/>
          <tpl fld="3" item="3"/>
          <tpl fld="5" item="6"/>
        </tpls>
      </n>
      <n v="1390" in="0">
        <tpls c="6">
          <tpl fld="0" item="0"/>
          <tpl fld="2" item="2"/>
          <tpl fld="1" item="3"/>
          <tpl hier="218" item="2"/>
          <tpl fld="3" item="4"/>
          <tpl fld="5" item="3"/>
        </tpls>
      </n>
      <n v="40" in="0">
        <tpls c="5">
          <tpl fld="0" item="0"/>
          <tpl fld="2" item="5"/>
          <tpl fld="1" item="3"/>
          <tpl hier="218" item="2"/>
          <tpl fld="3" item="0"/>
        </tpls>
      </n>
      <n v="1" in="0">
        <tpls c="6">
          <tpl fld="0" item="0"/>
          <tpl fld="2" item="3"/>
          <tpl fld="1" item="3"/>
          <tpl hier="218" item="2"/>
          <tpl fld="3" item="7"/>
          <tpl fld="7" item="0"/>
        </tpls>
      </n>
      <n v="89" in="0">
        <tpls c="6">
          <tpl fld="0" item="0"/>
          <tpl fld="2" item="0"/>
          <tpl fld="1" item="3"/>
          <tpl hier="218" item="2"/>
          <tpl fld="3" item="7"/>
          <tpl fld="7" item="4"/>
        </tpls>
      </n>
      <n v="318" in="0">
        <tpls c="6">
          <tpl fld="0" item="0"/>
          <tpl fld="2" item="5"/>
          <tpl fld="1" item="3"/>
          <tpl hier="218" item="2"/>
          <tpl fld="3" item="5"/>
          <tpl fld="5" item="4"/>
        </tpls>
      </n>
      <n v="9" in="0">
        <tpls c="6">
          <tpl fld="0" item="0"/>
          <tpl fld="2" item="3"/>
          <tpl fld="1" item="3"/>
          <tpl hier="218" item="2"/>
          <tpl fld="3" item="5"/>
          <tpl fld="5" item="2"/>
        </tpls>
      </n>
      <n v="157" in="0">
        <tpls c="6">
          <tpl fld="0" item="0"/>
          <tpl fld="2" item="0"/>
          <tpl fld="1" item="3"/>
          <tpl hier="218" item="2"/>
          <tpl fld="3" item="5"/>
          <tpl fld="5" item="3"/>
        </tpls>
      </n>
      <n v="370" in="0">
        <tpls c="6">
          <tpl fld="0" item="0"/>
          <tpl fld="2" item="5"/>
          <tpl fld="1" item="3"/>
          <tpl hier="218" item="2"/>
          <tpl fld="3" item="1"/>
          <tpl fld="5" item="1"/>
        </tpls>
      </n>
      <n v="222" in="0">
        <tpls c="6">
          <tpl fld="0" item="0"/>
          <tpl fld="2" item="3"/>
          <tpl fld="1" item="3"/>
          <tpl hier="218" item="2"/>
          <tpl fld="3" item="1"/>
          <tpl fld="5" item="0"/>
        </tpls>
      </n>
      <n v="171" in="0">
        <tpls c="6">
          <tpl fld="0" item="0"/>
          <tpl fld="2" item="0"/>
          <tpl fld="1" item="3"/>
          <tpl hier="218" item="2"/>
          <tpl fld="3" item="1"/>
          <tpl fld="5" item="5"/>
        </tpls>
      </n>
      <n v="273" in="0">
        <tpls c="6">
          <tpl fld="0" item="0"/>
          <tpl fld="2" item="5"/>
          <tpl fld="1" item="3"/>
          <tpl hier="218" item="2"/>
          <tpl fld="3" item="1"/>
          <tpl fld="5" item="8"/>
        </tpls>
      </n>
      <n v="6" in="0">
        <tpls c="6">
          <tpl fld="0" item="0"/>
          <tpl fld="2" item="3"/>
          <tpl fld="1" item="3"/>
          <tpl hier="218" item="2"/>
          <tpl fld="3" item="3"/>
          <tpl fld="5" item="7"/>
        </tpls>
      </n>
      <m in="0">
        <tpls c="6">
          <tpl fld="0" item="0"/>
          <tpl fld="2" item="0"/>
          <tpl fld="1" item="3"/>
          <tpl hier="218" item="2"/>
          <tpl fld="3" item="3"/>
          <tpl fld="5" item="2"/>
        </tpls>
      </m>
      <n v="1" in="0">
        <tpls c="6">
          <tpl fld="0" item="0"/>
          <tpl fld="2" item="5"/>
          <tpl fld="1" item="3"/>
          <tpl hier="218" item="2"/>
          <tpl fld="3" item="3"/>
          <tpl fld="5" item="6"/>
        </tpls>
      </n>
      <m in="0">
        <tpls c="6">
          <tpl fld="0" item="0"/>
          <tpl fld="2" item="3"/>
          <tpl fld="1" item="3"/>
          <tpl hier="218" item="2"/>
          <tpl fld="3" item="4"/>
          <tpl fld="5" item="4"/>
        </tpls>
      </m>
      <m in="0">
        <tpls c="6">
          <tpl fld="0" item="0"/>
          <tpl fld="2" item="5"/>
          <tpl fld="1" item="3"/>
          <tpl hier="218" item="2"/>
          <tpl fld="3" item="4"/>
          <tpl fld="5" item="2"/>
        </tpls>
      </m>
      <n v="393" in="0">
        <tpls c="6">
          <tpl fld="0" item="0"/>
          <tpl fld="2" item="2"/>
          <tpl fld="1" item="3"/>
          <tpl hier="218" item="2"/>
          <tpl fld="3" item="7"/>
          <tpl fld="7" item="1"/>
        </tpls>
      </n>
      <n v="1944" in="0">
        <tpls c="6">
          <tpl fld="0" item="0"/>
          <tpl fld="2" item="2"/>
          <tpl fld="1" item="3"/>
          <tpl hier="218" item="2"/>
          <tpl fld="3" item="5"/>
          <tpl fld="5" item="0"/>
        </tpls>
      </n>
      <n v="104" in="0">
        <tpls c="6">
          <tpl fld="0" item="0"/>
          <tpl fld="2" item="4"/>
          <tpl fld="1" item="3"/>
          <tpl hier="218" item="2"/>
          <tpl fld="3" item="1"/>
          <tpl fld="5" item="4"/>
        </tpls>
      </n>
      <n v="2" in="0">
        <tpls c="6">
          <tpl fld="0" item="0"/>
          <tpl fld="2" item="4"/>
          <tpl fld="1" item="3"/>
          <tpl hier="218" item="2"/>
          <tpl fld="3" item="3"/>
          <tpl fld="5" item="1"/>
        </tpls>
      </n>
      <n v="0" in="0">
        <tpls c="6">
          <tpl fld="0" item="0"/>
          <tpl fld="2" item="1"/>
          <tpl fld="1" item="3"/>
          <tpl hier="218" item="2"/>
          <tpl fld="3" item="3"/>
          <tpl fld="5" item="6"/>
        </tpls>
      </n>
      <n v="0" in="0">
        <tpls c="6">
          <tpl fld="0" item="0"/>
          <tpl fld="2" item="1"/>
          <tpl fld="1" item="3"/>
          <tpl hier="218" item="2"/>
          <tpl fld="3" item="4"/>
          <tpl fld="5" item="3"/>
        </tpls>
      </n>
      <n v="33" in="0">
        <tpls c="5">
          <tpl fld="0" item="0"/>
          <tpl fld="2" item="0"/>
          <tpl fld="1" item="3"/>
          <tpl hier="218" item="2"/>
          <tpl fld="3" item="0"/>
        </tpls>
      </n>
      <n v="29" in="0">
        <tpls c="6">
          <tpl fld="0" item="0"/>
          <tpl fld="2" item="5"/>
          <tpl fld="1" item="3"/>
          <tpl hier="218" item="2"/>
          <tpl fld="3" item="7"/>
          <tpl fld="7" item="0"/>
        </tpls>
      </n>
      <n v="139" in="0">
        <tpls c="6">
          <tpl fld="0" item="0"/>
          <tpl fld="2" item="3"/>
          <tpl fld="1" item="3"/>
          <tpl hier="218" item="2"/>
          <tpl fld="3" item="7"/>
          <tpl fld="7" item="3"/>
        </tpls>
      </n>
      <n v="121" in="0">
        <tpls c="6">
          <tpl fld="0" item="0"/>
          <tpl fld="2" item="0"/>
          <tpl fld="1" item="3"/>
          <tpl hier="218" item="2"/>
          <tpl fld="3" item="5"/>
          <tpl fld="5" item="4"/>
        </tpls>
      </n>
      <n v="27" in="0">
        <tpls c="6">
          <tpl fld="0" item="0"/>
          <tpl fld="2" item="5"/>
          <tpl fld="1" item="3"/>
          <tpl hier="218" item="2"/>
          <tpl fld="3" item="5"/>
          <tpl fld="5" item="2"/>
        </tpls>
      </n>
      <n v="111" in="0">
        <tpls c="6">
          <tpl fld="0" item="0"/>
          <tpl fld="2" item="3"/>
          <tpl fld="1" item="3"/>
          <tpl hier="218" item="2"/>
          <tpl fld="3" item="5"/>
          <tpl fld="5" item="6"/>
        </tpls>
      </n>
      <n v="153" in="0">
        <tpls c="6">
          <tpl fld="0" item="0"/>
          <tpl fld="2" item="0"/>
          <tpl fld="1" item="3"/>
          <tpl hier="218" item="2"/>
          <tpl fld="3" item="1"/>
          <tpl fld="5" item="1"/>
        </tpls>
      </n>
      <n v="57" in="0">
        <tpls c="6">
          <tpl fld="0" item="0"/>
          <tpl fld="2" item="5"/>
          <tpl fld="1" item="3"/>
          <tpl hier="218" item="2"/>
          <tpl fld="3" item="1"/>
          <tpl fld="5" item="0"/>
        </tpls>
      </n>
      <n v="1351" in="0">
        <tpls c="6">
          <tpl fld="0" item="0"/>
          <tpl fld="2" item="3"/>
          <tpl fld="1" item="3"/>
          <tpl hier="218" item="2"/>
          <tpl fld="3" item="1"/>
          <tpl fld="5" item="3"/>
        </tpls>
      </n>
      <n v="108" in="0">
        <tpls c="6">
          <tpl fld="0" item="0"/>
          <tpl fld="2" item="0"/>
          <tpl fld="1" item="3"/>
          <tpl hier="218" item="2"/>
          <tpl fld="3" item="1"/>
          <tpl fld="5" item="8"/>
        </tpls>
      </n>
      <n v="0" in="0">
        <tpls c="6">
          <tpl fld="0" item="0"/>
          <tpl fld="2" item="5"/>
          <tpl fld="1" item="3"/>
          <tpl hier="218" item="2"/>
          <tpl fld="3" item="3"/>
          <tpl fld="5" item="7"/>
        </tpls>
      </n>
      <n v="30" in="0">
        <tpls c="6">
          <tpl fld="0" item="0"/>
          <tpl fld="2" item="3"/>
          <tpl fld="1" item="3"/>
          <tpl hier="218" item="2"/>
          <tpl fld="3" item="3"/>
          <tpl fld="5" item="5"/>
        </tpls>
      </n>
      <n v="0" in="0">
        <tpls c="6">
          <tpl fld="0" item="0"/>
          <tpl fld="2" item="0"/>
          <tpl fld="1" item="3"/>
          <tpl hier="218" item="2"/>
          <tpl fld="3" item="3"/>
          <tpl fld="5" item="6"/>
        </tpls>
      </n>
      <n v="0" in="0">
        <tpls c="6">
          <tpl fld="0" item="0"/>
          <tpl fld="2" item="5"/>
          <tpl fld="1" item="3"/>
          <tpl hier="218" item="2"/>
          <tpl fld="3" item="4"/>
          <tpl fld="5" item="4"/>
        </tpls>
      </n>
      <n v="1" in="0">
        <tpls c="6">
          <tpl fld="0" item="0"/>
          <tpl fld="2" item="3"/>
          <tpl fld="1" item="3"/>
          <tpl hier="218" item="2"/>
          <tpl fld="3" item="4"/>
          <tpl fld="5" item="2"/>
        </tpls>
      </n>
      <n v="1" in="0">
        <tpls c="6">
          <tpl fld="0" item="0"/>
          <tpl fld="2" item="0"/>
          <tpl fld="1" item="3"/>
          <tpl hier="218" item="2"/>
          <tpl fld="3" item="4"/>
          <tpl fld="5" item="3"/>
        </tpls>
      </n>
      <n v="126" in="0">
        <tpls c="5">
          <tpl fld="0" item="0"/>
          <tpl fld="2" item="5"/>
          <tpl fld="1" item="3"/>
          <tpl hier="218" item="2"/>
          <tpl fld="3" item="6"/>
        </tpls>
      </n>
      <n v="3" in="0">
        <tpls c="6">
          <tpl fld="0" item="0"/>
          <tpl fld="2" item="4"/>
          <tpl fld="1" item="3"/>
          <tpl hier="218" item="2"/>
          <tpl fld="3" item="4"/>
          <tpl fld="5" item="1"/>
        </tpls>
      </n>
      <n v="1328" in="0">
        <tpls c="6">
          <tpl fld="0" item="0"/>
          <tpl fld="2" item="2"/>
          <tpl fld="1" item="3"/>
          <tpl hier="218" item="2"/>
          <tpl fld="3" item="4"/>
          <tpl fld="5" item="5"/>
        </tpls>
      </n>
      <n v="96" in="0">
        <tpls c="5">
          <tpl fld="0" item="0"/>
          <tpl fld="2" item="1"/>
          <tpl fld="1" item="3"/>
          <tpl hier="218" item="2"/>
          <tpl fld="3" item="6"/>
        </tpls>
      </n>
      <n v="175" in="0">
        <tpls c="5">
          <tpl fld="0" item="0"/>
          <tpl fld="2" item="0"/>
          <tpl fld="1" item="3"/>
          <tpl hier="218" item="2"/>
          <tpl fld="3" item="6"/>
        </tpls>
      </n>
      <n v="76" in="0">
        <tpls c="6">
          <tpl fld="0" item="0"/>
          <tpl fld="2" item="1"/>
          <tpl fld="1" item="3"/>
          <tpl hier="218" item="2"/>
          <tpl fld="3" item="5"/>
          <tpl fld="5" item="4"/>
        </tpls>
      </n>
      <n v="10" in="0">
        <tpls c="6">
          <tpl fld="0" item="0"/>
          <tpl fld="2" item="1"/>
          <tpl fld="1" item="3"/>
          <tpl hier="218" item="2"/>
          <tpl fld="3" item="5"/>
          <tpl fld="5" item="6"/>
        </tpls>
      </n>
      <n v="216" in="0">
        <tpls c="6">
          <tpl fld="0" item="0"/>
          <tpl fld="2" item="4"/>
          <tpl fld="1" item="3"/>
          <tpl hier="218" item="2"/>
          <tpl fld="3" item="1"/>
          <tpl fld="5" item="6"/>
        </tpls>
      </n>
      <n v="4" in="0">
        <tpls c="6">
          <tpl fld="0" item="0"/>
          <tpl fld="2" item="4"/>
          <tpl fld="1" item="3"/>
          <tpl hier="218" item="2"/>
          <tpl fld="3" item="3"/>
          <tpl fld="5" item="3"/>
        </tpls>
      </n>
      <n v="2" in="0">
        <tpls c="6">
          <tpl fld="0" item="0"/>
          <tpl fld="2" item="4"/>
          <tpl fld="1" item="3"/>
          <tpl hier="218" item="2"/>
          <tpl fld="3" item="4"/>
          <tpl fld="5" item="5"/>
        </tpls>
      </n>
      <n v="6144" in="0">
        <tpls c="5">
          <tpl fld="8" item="1"/>
          <tpl fld="0" item="0"/>
          <tpl fld="1" item="3"/>
          <tpl hier="218" item="2"/>
          <tpl fld="4" item="0"/>
        </tpls>
      </n>
      <m in="0">
        <tpls c="6">
          <tpl fld="8" item="4"/>
          <tpl fld="0" item="0"/>
          <tpl fld="1" item="3"/>
          <tpl hier="218" item="2"/>
          <tpl fld="3" item="7"/>
          <tpl fld="7" item="0"/>
        </tpls>
      </m>
      <n v="52" in="0">
        <tpls c="6">
          <tpl fld="8" item="0"/>
          <tpl fld="0" item="0"/>
          <tpl fld="1" item="3"/>
          <tpl hier="218" item="2"/>
          <tpl fld="3" item="7"/>
          <tpl fld="7" item="3"/>
        </tpls>
      </n>
      <n v="27448" in="0">
        <tpls c="5">
          <tpl fld="0" item="0"/>
          <tpl fld="6" item="2"/>
          <tpl fld="1" item="3"/>
          <tpl hier="218" item="2"/>
          <tpl fld="4" item="0"/>
        </tpls>
      </n>
      <n v="15" in="0">
        <tpls c="5">
          <tpl fld="0" item="0"/>
          <tpl fld="6" item="3"/>
          <tpl fld="1" item="3"/>
          <tpl hier="218" item="2"/>
          <tpl fld="3" item="0"/>
        </tpls>
      </n>
      <n v="43" in="0">
        <tpls c="6">
          <tpl fld="0" item="0"/>
          <tpl fld="6" item="2"/>
          <tpl fld="1" item="3"/>
          <tpl hier="218" item="2"/>
          <tpl fld="3" item="7"/>
          <tpl fld="7" item="0"/>
        </tpls>
      </n>
      <n v="850" in="0">
        <tpls c="6">
          <tpl fld="0" item="0"/>
          <tpl fld="6" item="1"/>
          <tpl fld="1" item="3"/>
          <tpl hier="218" item="2"/>
          <tpl fld="3" item="5"/>
          <tpl fld="5" item="1"/>
        </tpls>
      </n>
      <n v="231" in="0">
        <tpls c="6">
          <tpl fld="0" item="0"/>
          <tpl fld="6" item="4"/>
          <tpl fld="1" item="3"/>
          <tpl hier="218" item="2"/>
          <tpl fld="3" item="5"/>
          <tpl fld="5" item="0"/>
        </tpls>
      </n>
      <n v="529" in="0">
        <tpls c="6">
          <tpl fld="0" item="0"/>
          <tpl fld="6" item="0"/>
          <tpl fld="1" item="3"/>
          <tpl hier="218" item="2"/>
          <tpl fld="3" item="5"/>
          <tpl fld="5" item="3"/>
        </tpls>
      </n>
      <n v="72" in="0">
        <tpls c="6">
          <tpl fld="0" item="0"/>
          <tpl fld="6" item="3"/>
          <tpl fld="1" item="3"/>
          <tpl hier="218" item="2"/>
          <tpl fld="3" item="1"/>
          <tpl fld="5" item="1"/>
        </tpls>
      </n>
      <n v="274" in="0">
        <tpls c="6">
          <tpl fld="0" item="0"/>
          <tpl fld="6" item="2"/>
          <tpl fld="1" item="3"/>
          <tpl hier="218" item="2"/>
          <tpl fld="3" item="1"/>
          <tpl fld="5" item="0"/>
        </tpls>
      </n>
      <n v="21" in="0">
        <tpls c="6">
          <tpl fld="0" item="0"/>
          <tpl fld="6" item="1"/>
          <tpl fld="1" item="3"/>
          <tpl hier="218" item="2"/>
          <tpl fld="3" item="1"/>
          <tpl fld="5" item="6"/>
        </tpls>
      </n>
      <n v="0" in="0">
        <tpls c="6">
          <tpl fld="0" item="0"/>
          <tpl fld="6" item="4"/>
          <tpl fld="1" item="3"/>
          <tpl hier="218" item="2"/>
          <tpl fld="3" item="3"/>
          <tpl fld="5" item="4"/>
        </tpls>
      </n>
      <n v="860" in="0">
        <tpls c="6">
          <tpl fld="0" item="0"/>
          <tpl fld="6" item="4"/>
          <tpl fld="1" item="3"/>
          <tpl hier="218" item="2"/>
          <tpl fld="3" item="3"/>
          <tpl fld="5" item="5"/>
        </tpls>
      </n>
      <n v="2" in="0">
        <tpls c="6">
          <tpl fld="0" item="0"/>
          <tpl fld="6" item="3"/>
          <tpl fld="1" item="3"/>
          <tpl hier="218" item="2"/>
          <tpl fld="3" item="4"/>
          <tpl fld="5" item="7"/>
        </tpls>
      </n>
      <n v="23" in="0">
        <tpls c="6">
          <tpl fld="0" item="0"/>
          <tpl fld="6" item="3"/>
          <tpl fld="1" item="3"/>
          <tpl hier="218" item="2"/>
          <tpl fld="3" item="7"/>
          <tpl fld="7" item="3"/>
        </tpls>
      </n>
      <n v="5" in="0">
        <tpls c="6">
          <tpl fld="0" item="0"/>
          <tpl fld="6" item="1"/>
          <tpl fld="1" item="3"/>
          <tpl hier="218" item="2"/>
          <tpl fld="3" item="1"/>
          <tpl fld="5" item="4"/>
        </tpls>
      </n>
      <m in="0">
        <tpls c="6">
          <tpl fld="0" item="0"/>
          <tpl fld="6" item="3"/>
          <tpl fld="1" item="3"/>
          <tpl hier="218" item="2"/>
          <tpl fld="3" item="3"/>
          <tpl fld="5" item="4"/>
        </tpls>
      </m>
      <n v="15" in="0">
        <tpls c="6">
          <tpl fld="0" item="0"/>
          <tpl fld="6" item="3"/>
          <tpl fld="1" item="3"/>
          <tpl hier="218" item="2"/>
          <tpl fld="3" item="4"/>
          <tpl fld="5" item="1"/>
        </tpls>
      </n>
      <n v="11887" in="0">
        <tpls c="5">
          <tpl fld="0" item="0"/>
          <tpl fld="6" item="4"/>
          <tpl fld="1" item="3"/>
          <tpl hier="218" item="2"/>
          <tpl fld="4" item="0"/>
        </tpls>
      </n>
      <n v="323" in="0">
        <tpls c="6">
          <tpl fld="0" item="0"/>
          <tpl fld="6" item="0"/>
          <tpl fld="1" item="3"/>
          <tpl hier="218" item="2"/>
          <tpl fld="3" item="7"/>
          <tpl fld="7" item="1"/>
        </tpls>
      </n>
      <n v="43" in="0">
        <tpls c="6">
          <tpl fld="0" item="0"/>
          <tpl fld="6" item="3"/>
          <tpl fld="1" item="3"/>
          <tpl hier="218" item="2"/>
          <tpl fld="3" item="7"/>
          <tpl fld="7" item="4"/>
        </tpls>
      </n>
      <n v="573" in="0">
        <tpls c="6">
          <tpl fld="0" item="0"/>
          <tpl fld="6" item="2"/>
          <tpl fld="1" item="3"/>
          <tpl hier="218" item="2"/>
          <tpl fld="3" item="5"/>
          <tpl fld="5" item="4"/>
        </tpls>
      </n>
      <n v="464" in="0">
        <tpls c="6">
          <tpl fld="0" item="0"/>
          <tpl fld="6" item="1"/>
          <tpl fld="1" item="3"/>
          <tpl hier="218" item="2"/>
          <tpl fld="3" item="5"/>
          <tpl fld="5" item="5"/>
        </tpls>
      </n>
      <n v="417" in="0">
        <tpls c="6">
          <tpl fld="0" item="0"/>
          <tpl fld="6" item="4"/>
          <tpl fld="1" item="3"/>
          <tpl hier="218" item="2"/>
          <tpl fld="3" item="5"/>
          <tpl fld="5" item="8"/>
        </tpls>
      </n>
      <n v="36" in="0">
        <tpls c="6">
          <tpl fld="0" item="0"/>
          <tpl fld="6" item="0"/>
          <tpl fld="1" item="3"/>
          <tpl hier="218" item="2"/>
          <tpl fld="3" item="1"/>
          <tpl fld="5" item="7"/>
        </tpls>
      </n>
      <n v="350" in="0">
        <tpls c="6">
          <tpl fld="0" item="0"/>
          <tpl fld="6" item="3"/>
          <tpl fld="1" item="3"/>
          <tpl hier="218" item="2"/>
          <tpl fld="3" item="1"/>
          <tpl fld="5" item="5"/>
        </tpls>
      </n>
      <n v="630" in="0">
        <tpls c="6">
          <tpl fld="0" item="0"/>
          <tpl fld="6" item="2"/>
          <tpl fld="1" item="3"/>
          <tpl hier="218" item="2"/>
          <tpl fld="3" item="1"/>
          <tpl fld="5" item="8"/>
        </tpls>
      </n>
      <n v="28" in="0">
        <tpls c="6">
          <tpl fld="0" item="0"/>
          <tpl fld="6" item="1"/>
          <tpl fld="1" item="3"/>
          <tpl hier="218" item="2"/>
          <tpl fld="3" item="3"/>
          <tpl fld="5" item="0"/>
        </tpls>
      </n>
      <n v="1283" in="0">
        <tpls c="6">
          <tpl fld="0" item="0"/>
          <tpl fld="6" item="4"/>
          <tpl fld="1" item="3"/>
          <tpl hier="218" item="2"/>
          <tpl fld="3" item="3"/>
          <tpl fld="5" item="3"/>
        </tpls>
      </n>
      <n v="26" in="0">
        <tpls c="6">
          <tpl fld="0" item="0"/>
          <tpl fld="6" item="0"/>
          <tpl fld="1" item="3"/>
          <tpl hier="218" item="2"/>
          <tpl fld="3" item="4"/>
          <tpl fld="5" item="1"/>
        </tpls>
      </n>
      <n v="209" in="0">
        <tpls c="6">
          <tpl fld="0" item="0"/>
          <tpl fld="6" item="3"/>
          <tpl fld="1" item="3"/>
          <tpl hier="218" item="2"/>
          <tpl fld="3" item="4"/>
          <tpl fld="5" item="0"/>
        </tpls>
      </n>
      <n v="905" in="0">
        <tpls c="6">
          <tpl fld="0" item="0"/>
          <tpl fld="6" item="2"/>
          <tpl fld="1" item="3"/>
          <tpl hier="218" item="2"/>
          <tpl fld="3" item="4"/>
          <tpl fld="5" item="3"/>
        </tpls>
      </n>
      <n v="9479" in="0">
        <tpls c="5">
          <tpl fld="0" item="0"/>
          <tpl fld="6" item="0"/>
          <tpl fld="1" item="3"/>
          <tpl hier="218" item="2"/>
          <tpl fld="4" item="0"/>
        </tpls>
      </n>
      <n v="182" in="0">
        <tpls c="6">
          <tpl fld="0" item="0"/>
          <tpl fld="6" item="3"/>
          <tpl fld="1" item="3"/>
          <tpl hier="218" item="2"/>
          <tpl fld="3" item="7"/>
          <tpl fld="7" item="1"/>
        </tpls>
      </n>
      <n v="415" in="0">
        <tpls c="6">
          <tpl fld="0" item="0"/>
          <tpl fld="6" item="2"/>
          <tpl fld="1" item="3"/>
          <tpl hier="218" item="2"/>
          <tpl fld="3" item="7"/>
          <tpl fld="7" item="4"/>
        </tpls>
      </n>
      <n v="631" in="0">
        <tpls c="6">
          <tpl fld="0" item="0"/>
          <tpl fld="6" item="4"/>
          <tpl fld="1" item="3"/>
          <tpl hier="218" item="2"/>
          <tpl fld="3" item="5"/>
          <tpl fld="5" item="5"/>
        </tpls>
      </n>
      <n v="135" in="0">
        <tpls c="6">
          <tpl fld="0" item="0"/>
          <tpl fld="6" item="1"/>
          <tpl fld="1" item="3"/>
          <tpl hier="218" item="2"/>
          <tpl fld="3" item="1"/>
          <tpl fld="5" item="5"/>
        </tpls>
      </n>
      <n v="52" in="0">
        <tpls c="6">
          <tpl fld="0" item="0"/>
          <tpl fld="6" item="2"/>
          <tpl fld="1" item="3"/>
          <tpl hier="218" item="2"/>
          <tpl fld="3" item="3"/>
          <tpl fld="5" item="2"/>
        </tpls>
      </n>
      <n v="15" in="0">
        <tpls c="6">
          <tpl fld="0" item="0"/>
          <tpl fld="6" item="1"/>
          <tpl fld="1" item="3"/>
          <tpl hier="218" item="2"/>
          <tpl fld="3" item="4"/>
          <tpl fld="5" item="6"/>
        </tpls>
      </n>
      <n v="183" in="0">
        <tpls c="5">
          <tpl fld="0" item="0"/>
          <tpl fld="6" item="4"/>
          <tpl fld="1" item="3"/>
          <tpl hier="218" item="2"/>
          <tpl fld="3" item="2"/>
        </tpls>
      </n>
      <n v="88" in="0">
        <tpls c="6">
          <tpl fld="0" item="0"/>
          <tpl fld="6" item="0"/>
          <tpl fld="1" item="3"/>
          <tpl hier="218" item="2"/>
          <tpl fld="3" item="7"/>
          <tpl fld="7" item="2"/>
        </tpls>
      </n>
      <n v="398" in="0">
        <tpls c="6">
          <tpl fld="0" item="0"/>
          <tpl fld="6" item="3"/>
          <tpl fld="1" item="3"/>
          <tpl hier="218" item="2"/>
          <tpl fld="3" item="5"/>
          <tpl fld="5" item="1"/>
        </tpls>
      </n>
      <n v="2106" in="0">
        <tpls c="6">
          <tpl fld="0" item="0"/>
          <tpl fld="6" item="2"/>
          <tpl fld="1" item="3"/>
          <tpl hier="218" item="2"/>
          <tpl fld="3" item="5"/>
          <tpl fld="5" item="0"/>
        </tpls>
      </n>
      <n v="136" in="0">
        <tpls c="6">
          <tpl fld="0" item="0"/>
          <tpl fld="6" item="1"/>
          <tpl fld="1" item="3"/>
          <tpl hier="218" item="2"/>
          <tpl fld="3" item="5"/>
          <tpl fld="5" item="6"/>
        </tpls>
      </n>
      <n v="41" in="0">
        <tpls c="6">
          <tpl fld="0" item="0"/>
          <tpl fld="6" item="4"/>
          <tpl fld="1" item="3"/>
          <tpl hier="218" item="2"/>
          <tpl fld="3" item="1"/>
          <tpl fld="5" item="4"/>
        </tpls>
      </n>
      <n v="24" in="0">
        <tpls c="6">
          <tpl fld="0" item="0"/>
          <tpl fld="6" item="0"/>
          <tpl fld="1" item="3"/>
          <tpl hier="218" item="2"/>
          <tpl fld="3" item="1"/>
          <tpl fld="5" item="2"/>
        </tpls>
      </n>
      <n v="94" in="0">
        <tpls c="6">
          <tpl fld="0" item="0"/>
          <tpl fld="6" item="3"/>
          <tpl fld="1" item="3"/>
          <tpl hier="218" item="2"/>
          <tpl fld="3" item="1"/>
          <tpl fld="5" item="6"/>
        </tpls>
      </n>
      <n v="0" in="0">
        <tpls c="6">
          <tpl fld="0" item="0"/>
          <tpl fld="6" item="2"/>
          <tpl fld="1" item="3"/>
          <tpl hier="218" item="2"/>
          <tpl fld="3" item="3"/>
          <tpl fld="5" item="4"/>
        </tpls>
      </n>
      <n v="115" in="0">
        <tpls c="6">
          <tpl fld="0" item="0"/>
          <tpl fld="6" item="1"/>
          <tpl fld="1" item="3"/>
          <tpl hier="218" item="2"/>
          <tpl fld="3" item="3"/>
          <tpl fld="5" item="5"/>
        </tpls>
      </n>
      <n v="994" in="0">
        <tpls c="6">
          <tpl fld="0" item="0"/>
          <tpl fld="6" item="4"/>
          <tpl fld="1" item="3"/>
          <tpl hier="218" item="2"/>
          <tpl fld="3" item="3"/>
          <tpl fld="5" item="8"/>
        </tpls>
      </n>
      <n v="4" in="0">
        <tpls c="6">
          <tpl fld="0" item="0"/>
          <tpl fld="6" item="0"/>
          <tpl fld="1" item="3"/>
          <tpl hier="218" item="2"/>
          <tpl fld="3" item="4"/>
          <tpl fld="5" item="7"/>
        </tpls>
      </n>
      <n v="153" in="0">
        <tpls c="6">
          <tpl fld="0" item="0"/>
          <tpl fld="6" item="3"/>
          <tpl fld="1" item="3"/>
          <tpl hier="218" item="2"/>
          <tpl fld="3" item="4"/>
          <tpl fld="5" item="5"/>
        </tpls>
      </n>
      <n v="603" in="0">
        <tpls c="6">
          <tpl fld="0" item="0"/>
          <tpl fld="6" item="2"/>
          <tpl fld="1" item="3"/>
          <tpl hier="218" item="2"/>
          <tpl fld="3" item="4"/>
          <tpl fld="5" item="8"/>
        </tpls>
      </n>
      <n v="137" in="0">
        <tpls c="6">
          <tpl fld="0" item="0"/>
          <tpl fld="6" item="3"/>
          <tpl fld="1" item="3"/>
          <tpl hier="218" item="2"/>
          <tpl fld="3" item="3"/>
          <tpl fld="5" item="6"/>
        </tpls>
      </n>
      <n v="16" in="0">
        <tpls c="6">
          <tpl fld="0" item="0"/>
          <tpl fld="6" item="4"/>
          <tpl fld="1" item="3"/>
          <tpl hier="218" item="2"/>
          <tpl fld="3" item="4"/>
          <tpl fld="5" item="2"/>
        </tpls>
      </n>
      <n v="405" in="0">
        <tpls c="5">
          <tpl fld="0" item="0"/>
          <tpl fld="6" item="2"/>
          <tpl fld="1" item="3"/>
          <tpl hier="218" item="2"/>
          <tpl fld="3" item="6"/>
        </tpls>
      </n>
      <n v="53" in="0">
        <tpls c="6">
          <tpl fld="0" item="0"/>
          <tpl fld="6" item="2"/>
          <tpl fld="1" item="3"/>
          <tpl hier="218" item="2"/>
          <tpl fld="3" item="1"/>
          <tpl fld="5" item="4"/>
        </tpls>
      </n>
      <n v="64" in="0">
        <tpls c="6">
          <tpl fld="0" item="0"/>
          <tpl fld="6" item="0"/>
          <tpl fld="1" item="3"/>
          <tpl hier="218" item="2"/>
          <tpl fld="3" item="3"/>
          <tpl fld="5" item="7"/>
        </tpls>
      </n>
      <n v="17" in="0">
        <tpls c="6">
          <tpl fld="0" item="0"/>
          <tpl fld="6" item="1"/>
          <tpl fld="1" item="3"/>
          <tpl hier="218" item="2"/>
          <tpl fld="3" item="4"/>
          <tpl fld="5" item="0"/>
        </tpls>
      </n>
      <n v="1771" in="0">
        <tpls c="5">
          <tpl fld="0" item="0"/>
          <tpl fld="2" item="1"/>
          <tpl fld="1" item="3"/>
          <tpl hier="218" item="2"/>
          <tpl fld="4" item="0"/>
        </tpls>
      </n>
      <n v="586" in="0">
        <tpls c="6">
          <tpl fld="0" item="0"/>
          <tpl fld="2" item="4"/>
          <tpl fld="1" item="3"/>
          <tpl hier="218" item="2"/>
          <tpl fld="3" item="7"/>
          <tpl fld="7" item="1"/>
        </tpls>
      </n>
      <n v="118" in="0">
        <tpls c="6">
          <tpl fld="0" item="0"/>
          <tpl fld="2" item="2"/>
          <tpl fld="1" item="3"/>
          <tpl hier="218" item="2"/>
          <tpl fld="3" item="7"/>
          <tpl fld="7" item="4"/>
        </tpls>
      </n>
      <n v="760" in="0">
        <tpls c="6">
          <tpl fld="0" item="0"/>
          <tpl fld="2" item="1"/>
          <tpl fld="1" item="3"/>
          <tpl hier="218" item="2"/>
          <tpl fld="3" item="5"/>
          <tpl fld="5" item="1"/>
        </tpls>
      </n>
      <n v="450" in="0">
        <tpls c="6">
          <tpl fld="0" item="0"/>
          <tpl fld="2" item="4"/>
          <tpl fld="1" item="3"/>
          <tpl hier="218" item="2"/>
          <tpl fld="3" item="5"/>
          <tpl fld="5" item="0"/>
        </tpls>
      </n>
      <n v="3637" in="0">
        <tpls c="6">
          <tpl fld="0" item="0"/>
          <tpl fld="2" item="2"/>
          <tpl fld="1" item="3"/>
          <tpl hier="218" item="2"/>
          <tpl fld="3" item="5"/>
          <tpl fld="5" item="3"/>
        </tpls>
      </n>
      <n v="38" in="0">
        <tpls c="6">
          <tpl fld="0" item="0"/>
          <tpl fld="2" item="1"/>
          <tpl fld="1" item="3"/>
          <tpl hier="218" item="2"/>
          <tpl fld="3" item="5"/>
          <tpl fld="5" item="8"/>
        </tpls>
      </n>
      <n v="91" in="0">
        <tpls c="6">
          <tpl fld="0" item="0"/>
          <tpl fld="2" item="4"/>
          <tpl fld="1" item="3"/>
          <tpl hier="218" item="2"/>
          <tpl fld="3" item="1"/>
          <tpl fld="5" item="7"/>
        </tpls>
      </n>
      <n v="730" in="0">
        <tpls c="6">
          <tpl fld="0" item="0"/>
          <tpl fld="2" item="2"/>
          <tpl fld="1" item="3"/>
          <tpl hier="218" item="2"/>
          <tpl fld="3" item="1"/>
          <tpl fld="5" item="5"/>
        </tpls>
      </n>
      <n v="31" in="0">
        <tpls c="6">
          <tpl fld="0" item="0"/>
          <tpl fld="2" item="1"/>
          <tpl fld="1" item="3"/>
          <tpl hier="218" item="2"/>
          <tpl fld="3" item="1"/>
          <tpl fld="5" item="6"/>
        </tpls>
      </n>
      <n v="0" in="0">
        <tpls c="6">
          <tpl fld="0" item="0"/>
          <tpl fld="2" item="4"/>
          <tpl fld="1" item="3"/>
          <tpl hier="218" item="2"/>
          <tpl fld="3" item="3"/>
          <tpl fld="5" item="4"/>
        </tpls>
      </n>
      <n v="268" in="0">
        <tpls c="6">
          <tpl fld="0" item="0"/>
          <tpl fld="2" item="2"/>
          <tpl fld="1" item="3"/>
          <tpl hier="218" item="2"/>
          <tpl fld="3" item="3"/>
          <tpl fld="5" item="2"/>
        </tpls>
      </n>
      <n v="0" in="0">
        <tpls c="6">
          <tpl fld="0" item="0"/>
          <tpl fld="2" item="1"/>
          <tpl fld="1" item="3"/>
          <tpl hier="218" item="2"/>
          <tpl fld="3" item="3"/>
          <tpl fld="5" item="8"/>
        </tpls>
      </n>
      <n v="3" in="0">
        <tpls c="6">
          <tpl fld="0" item="0"/>
          <tpl fld="2" item="1"/>
          <tpl fld="1" item="3"/>
          <tpl hier="218" item="2"/>
          <tpl fld="3" item="4"/>
          <tpl fld="5" item="5"/>
        </tpls>
      </n>
      <n v="0" in="0">
        <tpls c="6">
          <tpl fld="0" item="0"/>
          <tpl fld="2" item="5"/>
          <tpl fld="1" item="3"/>
          <tpl hier="218" item="2"/>
          <tpl fld="3" item="4"/>
          <tpl fld="5" item="3"/>
        </tpls>
      </n>
      <n v="640" in="0">
        <tpls c="6">
          <tpl fld="0" item="0"/>
          <tpl fld="2" item="1"/>
          <tpl fld="1" item="3"/>
          <tpl hier="218" item="2"/>
          <tpl fld="3" item="7"/>
          <tpl fld="7" item="1"/>
        </tpls>
      </n>
      <n v="31" in="0">
        <tpls c="6">
          <tpl fld="0" item="0"/>
          <tpl fld="2" item="1"/>
          <tpl fld="1" item="3"/>
          <tpl hier="218" item="2"/>
          <tpl fld="3" item="5"/>
          <tpl fld="5" item="0"/>
        </tpls>
      </n>
      <n v="5" in="0">
        <tpls c="6">
          <tpl fld="0" item="0"/>
          <tpl fld="2" item="2"/>
          <tpl fld="1" item="3"/>
          <tpl hier="218" item="2"/>
          <tpl fld="3" item="1"/>
          <tpl fld="5" item="2"/>
        </tpls>
      </n>
      <n v="546" in="0">
        <tpls c="6">
          <tpl fld="0" item="0"/>
          <tpl fld="2" item="2"/>
          <tpl fld="1" item="3"/>
          <tpl hier="218" item="2"/>
          <tpl fld="3" item="3"/>
          <tpl fld="5" item="0"/>
        </tpls>
      </n>
      <n v="25" in="0">
        <tpls c="6">
          <tpl fld="0" item="0"/>
          <tpl fld="2" item="2"/>
          <tpl fld="1" item="3"/>
          <tpl hier="218" item="2"/>
          <tpl fld="3" item="4"/>
          <tpl fld="5" item="7"/>
        </tpls>
      </n>
      <n v="8574" in="0">
        <tpls c="5">
          <tpl fld="0" item="0"/>
          <tpl fld="2" item="3"/>
          <tpl fld="1" item="3"/>
          <tpl hier="218" item="2"/>
          <tpl fld="4" item="0"/>
        </tpls>
      </n>
      <n v="118" in="0">
        <tpls c="5">
          <tpl fld="0" item="0"/>
          <tpl fld="2" item="0"/>
          <tpl fld="1" item="3"/>
          <tpl hier="218" item="2"/>
          <tpl fld="3" item="2"/>
        </tpls>
      </n>
      <n v="154" in="0">
        <tpls c="6">
          <tpl fld="0" item="0"/>
          <tpl fld="2" item="5"/>
          <tpl fld="1" item="3"/>
          <tpl hier="218" item="2"/>
          <tpl fld="3" item="7"/>
          <tpl fld="7" item="2"/>
        </tpls>
      </n>
      <n v="896" in="0">
        <tpls c="6">
          <tpl fld="0" item="0"/>
          <tpl fld="2" item="3"/>
          <tpl fld="1" item="3"/>
          <tpl hier="218" item="2"/>
          <tpl fld="3" item="5"/>
          <tpl fld="5" item="1"/>
        </tpls>
      </n>
      <n v="35" in="0">
        <tpls c="6">
          <tpl fld="0" item="0"/>
          <tpl fld="2" item="0"/>
          <tpl fld="1" item="3"/>
          <tpl hier="218" item="2"/>
          <tpl fld="3" item="5"/>
          <tpl fld="5" item="7"/>
        </tpls>
      </n>
      <n v="486" in="0">
        <tpls c="6">
          <tpl fld="0" item="0"/>
          <tpl fld="2" item="5"/>
          <tpl fld="1" item="3"/>
          <tpl hier="218" item="2"/>
          <tpl fld="3" item="5"/>
          <tpl fld="5" item="5"/>
        </tpls>
      </n>
      <n v="259" in="0">
        <tpls c="6">
          <tpl fld="0" item="0"/>
          <tpl fld="2" item="3"/>
          <tpl fld="1" item="3"/>
          <tpl hier="218" item="2"/>
          <tpl fld="3" item="5"/>
          <tpl fld="5" item="8"/>
        </tpls>
      </n>
      <n v="15" in="0">
        <tpls c="6">
          <tpl fld="0" item="0"/>
          <tpl fld="2" item="0"/>
          <tpl fld="1" item="3"/>
          <tpl hier="218" item="2"/>
          <tpl fld="3" item="1"/>
          <tpl fld="5" item="4"/>
        </tpls>
      </n>
      <n v="31" in="0">
        <tpls c="6">
          <tpl fld="0" item="0"/>
          <tpl fld="2" item="5"/>
          <tpl fld="1" item="3"/>
          <tpl hier="218" item="2"/>
          <tpl fld="3" item="1"/>
          <tpl fld="5" item="2"/>
        </tpls>
      </n>
      <n v="396" in="0">
        <tpls c="6">
          <tpl fld="0" item="0"/>
          <tpl fld="2" item="3"/>
          <tpl fld="1" item="3"/>
          <tpl hier="218" item="2"/>
          <tpl fld="3" item="1"/>
          <tpl fld="5" item="6"/>
        </tpls>
      </n>
      <n v="0" in="0">
        <tpls c="6">
          <tpl fld="0" item="0"/>
          <tpl fld="2" item="0"/>
          <tpl fld="1" item="3"/>
          <tpl hier="218" item="2"/>
          <tpl fld="3" item="3"/>
          <tpl fld="5" item="1"/>
        </tpls>
      </n>
      <n v="0" in="0">
        <tpls c="6">
          <tpl fld="0" item="0"/>
          <tpl fld="2" item="5"/>
          <tpl fld="1" item="3"/>
          <tpl hier="218" item="2"/>
          <tpl fld="3" item="3"/>
          <tpl fld="5" item="0"/>
        </tpls>
      </n>
      <n v="59" in="0">
        <tpls c="6">
          <tpl fld="0" item="0"/>
          <tpl fld="2" item="3"/>
          <tpl fld="1" item="3"/>
          <tpl hier="218" item="2"/>
          <tpl fld="3" item="3"/>
          <tpl fld="5" item="3"/>
        </tpls>
      </n>
      <n v="1" in="0">
        <tpls c="6">
          <tpl fld="0" item="0"/>
          <tpl fld="2" item="0"/>
          <tpl fld="1" item="3"/>
          <tpl hier="218" item="2"/>
          <tpl fld="3" item="3"/>
          <tpl fld="5" item="8"/>
        </tpls>
      </n>
      <n v="1" in="0">
        <tpls c="6">
          <tpl fld="0" item="0"/>
          <tpl fld="2" item="5"/>
          <tpl fld="1" item="3"/>
          <tpl hier="218" item="2"/>
          <tpl fld="3" item="4"/>
          <tpl fld="5" item="7"/>
        </tpls>
      </n>
      <n v="0" in="0">
        <tpls c="6">
          <tpl fld="0" item="0"/>
          <tpl fld="2" item="0"/>
          <tpl fld="1" item="3"/>
          <tpl hier="218" item="2"/>
          <tpl fld="3" item="4"/>
          <tpl fld="5" item="6"/>
        </tpls>
      </n>
      <n v="14" in="0">
        <tpls c="6">
          <tpl fld="0" item="0"/>
          <tpl fld="2" item="1"/>
          <tpl fld="1" item="3"/>
          <tpl hier="218" item="2"/>
          <tpl fld="3" item="7"/>
          <tpl fld="7" item="3"/>
        </tpls>
      </n>
      <n v="341" in="0">
        <tpls c="6">
          <tpl fld="0" item="0"/>
          <tpl fld="2" item="2"/>
          <tpl fld="1" item="3"/>
          <tpl hier="218" item="2"/>
          <tpl fld="3" item="5"/>
          <tpl fld="5" item="6"/>
        </tpls>
      </n>
      <n v="12" in="0">
        <tpls c="6">
          <tpl fld="0" item="0"/>
          <tpl fld="2" item="1"/>
          <tpl fld="1" item="3"/>
          <tpl hier="218" item="2"/>
          <tpl fld="3" item="1"/>
          <tpl fld="5" item="2"/>
        </tpls>
      </n>
      <n v="0" in="0">
        <tpls c="6">
          <tpl fld="0" item="0"/>
          <tpl fld="2" item="1"/>
          <tpl fld="1" item="3"/>
          <tpl hier="218" item="2"/>
          <tpl fld="3" item="3"/>
          <tpl fld="5" item="0"/>
        </tpls>
      </n>
      <n v="0" in="0">
        <tpls c="6">
          <tpl fld="0" item="0"/>
          <tpl fld="2" item="1"/>
          <tpl fld="1" item="3"/>
          <tpl hier="218" item="2"/>
          <tpl fld="3" item="4"/>
          <tpl fld="5" item="7"/>
        </tpls>
      </n>
      <n v="5085" in="0">
        <tpls c="5">
          <tpl fld="0" item="0"/>
          <tpl fld="2" item="5"/>
          <tpl fld="1" item="3"/>
          <tpl hier="218" item="2"/>
          <tpl fld="4" item="0"/>
        </tpls>
      </n>
      <n v="257" in="0">
        <tpls c="6">
          <tpl fld="0" item="0"/>
          <tpl fld="2" item="3"/>
          <tpl fld="1" item="3"/>
          <tpl hier="218" item="2"/>
          <tpl fld="3" item="7"/>
          <tpl fld="7" item="1"/>
        </tpls>
      </n>
      <n v="125" in="0">
        <tpls c="6">
          <tpl fld="0" item="0"/>
          <tpl fld="2" item="0"/>
          <tpl fld="1" item="3"/>
          <tpl hier="218" item="2"/>
          <tpl fld="3" item="7"/>
          <tpl fld="7" item="2"/>
        </tpls>
      </n>
      <n v="1529" in="0">
        <tpls c="6">
          <tpl fld="0" item="0"/>
          <tpl fld="2" item="5"/>
          <tpl fld="1" item="3"/>
          <tpl hier="218" item="2"/>
          <tpl fld="3" item="5"/>
          <tpl fld="5" item="1"/>
        </tpls>
      </n>
      <n v="601" in="0">
        <tpls c="6">
          <tpl fld="0" item="0"/>
          <tpl fld="2" item="3"/>
          <tpl fld="1" item="3"/>
          <tpl hier="218" item="2"/>
          <tpl fld="3" item="5"/>
          <tpl fld="5" item="0"/>
        </tpls>
      </n>
      <n v="157" in="0">
        <tpls c="6">
          <tpl fld="0" item="0"/>
          <tpl fld="2" item="0"/>
          <tpl fld="1" item="3"/>
          <tpl hier="218" item="2"/>
          <tpl fld="3" item="5"/>
          <tpl fld="5" item="5"/>
        </tpls>
      </n>
      <n v="144" in="0">
        <tpls c="6">
          <tpl fld="0" item="0"/>
          <tpl fld="2" item="5"/>
          <tpl fld="1" item="3"/>
          <tpl hier="218" item="2"/>
          <tpl fld="3" item="5"/>
          <tpl fld="5" item="8"/>
        </tpls>
      </n>
      <n v="240" in="0">
        <tpls c="6">
          <tpl fld="0" item="0"/>
          <tpl fld="2" item="3"/>
          <tpl fld="1" item="3"/>
          <tpl hier="218" item="2"/>
          <tpl fld="3" item="1"/>
          <tpl fld="5" item="7"/>
        </tpls>
      </n>
      <n v="8" in="0">
        <tpls c="6">
          <tpl fld="0" item="0"/>
          <tpl fld="2" item="0"/>
          <tpl fld="1" item="3"/>
          <tpl hier="218" item="2"/>
          <tpl fld="3" item="1"/>
          <tpl fld="5" item="2"/>
        </tpls>
      </n>
      <n v="63" in="0">
        <tpls c="6">
          <tpl fld="0" item="0"/>
          <tpl fld="2" item="5"/>
          <tpl fld="1" item="3"/>
          <tpl hier="218" item="2"/>
          <tpl fld="3" item="1"/>
          <tpl fld="5" item="6"/>
        </tpls>
      </n>
      <n v="1" in="0">
        <tpls c="6">
          <tpl fld="0" item="0"/>
          <tpl fld="2" item="3"/>
          <tpl fld="1" item="3"/>
          <tpl hier="218" item="2"/>
          <tpl fld="3" item="3"/>
          <tpl fld="5" item="4"/>
        </tpls>
      </n>
      <m in="0">
        <tpls c="6">
          <tpl fld="0" item="0"/>
          <tpl fld="2" item="0"/>
          <tpl fld="1" item="3"/>
          <tpl hier="218" item="2"/>
          <tpl fld="3" item="3"/>
          <tpl fld="5" item="0"/>
        </tpls>
      </m>
      <n v="2" in="0">
        <tpls c="6">
          <tpl fld="0" item="0"/>
          <tpl fld="2" item="5"/>
          <tpl fld="1" item="3"/>
          <tpl hier="218" item="2"/>
          <tpl fld="3" item="3"/>
          <tpl fld="5" item="3"/>
        </tpls>
      </n>
      <n v="5" in="0">
        <tpls c="6">
          <tpl fld="0" item="0"/>
          <tpl fld="2" item="3"/>
          <tpl fld="1" item="3"/>
          <tpl hier="218" item="2"/>
          <tpl fld="3" item="4"/>
          <tpl fld="5" item="1"/>
        </tpls>
      </n>
      <n v="2" in="0">
        <tpls c="6">
          <tpl fld="0" item="0"/>
          <tpl fld="2" item="0"/>
          <tpl fld="1" item="3"/>
          <tpl hier="218" item="2"/>
          <tpl fld="3" item="4"/>
          <tpl fld="5" item="7"/>
        </tpls>
      </n>
      <n v="1" in="0">
        <tpls c="6">
          <tpl fld="0" item="0"/>
          <tpl fld="2" item="5"/>
          <tpl fld="1" item="3"/>
          <tpl hier="218" item="2"/>
          <tpl fld="3" item="4"/>
          <tpl fld="5" item="5"/>
        </tpls>
      </n>
      <n v="3" in="0">
        <tpls c="6">
          <tpl fld="0" item="0"/>
          <tpl fld="2" item="3"/>
          <tpl fld="1" item="3"/>
          <tpl hier="218" item="2"/>
          <tpl fld="3" item="4"/>
          <tpl fld="5" item="8"/>
        </tpls>
      </n>
      <n v="1" in="0">
        <tpls c="6">
          <tpl fld="0" item="0"/>
          <tpl fld="2" item="1"/>
          <tpl fld="1" item="3"/>
          <tpl hier="218" item="2"/>
          <tpl fld="3" item="3"/>
          <tpl fld="5" item="3"/>
        </tpls>
      </n>
      <n v="1" in="0">
        <tpls c="6">
          <tpl fld="0" item="0"/>
          <tpl fld="2" item="4"/>
          <tpl fld="1" item="3"/>
          <tpl hier="218" item="2"/>
          <tpl fld="3" item="4"/>
          <tpl fld="5" item="7"/>
        </tpls>
      </n>
      <n v="0" in="0">
        <tpls c="6">
          <tpl fld="0" item="0"/>
          <tpl fld="2" item="1"/>
          <tpl fld="1" item="3"/>
          <tpl hier="218" item="2"/>
          <tpl fld="3" item="4"/>
          <tpl fld="5" item="6"/>
        </tpls>
      </n>
      <n v="1" in="0">
        <tpls c="6">
          <tpl fld="0" item="0"/>
          <tpl fld="2" item="3"/>
          <tpl fld="1" item="3"/>
          <tpl hier="218" item="2"/>
          <tpl fld="3" item="4"/>
          <tpl fld="5" item="6"/>
        </tpls>
      </n>
      <n v="4" in="0">
        <tpls c="6">
          <tpl fld="0" item="0"/>
          <tpl fld="2" item="4"/>
          <tpl fld="1" item="3"/>
          <tpl hier="218" item="2"/>
          <tpl fld="3" item="7"/>
          <tpl fld="7" item="0"/>
        </tpls>
      </n>
      <n v="33" in="0">
        <tpls c="6">
          <tpl fld="0" item="0"/>
          <tpl fld="2" item="4"/>
          <tpl fld="1" item="3"/>
          <tpl hier="218" item="2"/>
          <tpl fld="3" item="5"/>
          <tpl fld="5" item="2"/>
        </tpls>
      </n>
      <n v="8" in="0">
        <tpls c="6">
          <tpl fld="0" item="0"/>
          <tpl fld="2" item="1"/>
          <tpl fld="1" item="3"/>
          <tpl hier="218" item="2"/>
          <tpl fld="3" item="1"/>
          <tpl fld="5" item="7"/>
        </tpls>
      </n>
      <n v="0" in="0">
        <tpls c="6">
          <tpl fld="0" item="0"/>
          <tpl fld="2" item="4"/>
          <tpl fld="1" item="3"/>
          <tpl hier="218" item="2"/>
          <tpl fld="3" item="3"/>
          <tpl fld="5" item="7"/>
        </tpls>
      </n>
      <n v="0" in="0">
        <tpls c="6">
          <tpl fld="0" item="0"/>
          <tpl fld="2" item="4"/>
          <tpl fld="1" item="3"/>
          <tpl hier="218" item="2"/>
          <tpl fld="3" item="4"/>
          <tpl fld="5" item="4"/>
        </tpls>
      </n>
      <n v="136" in="0">
        <tpls c="5">
          <tpl fld="0" item="0"/>
          <tpl fld="2" item="4"/>
          <tpl fld="1" item="3"/>
          <tpl hier="218" item="2"/>
          <tpl fld="3" item="6"/>
        </tpls>
      </n>
      <n v="367" in="0">
        <tpls c="5">
          <tpl fld="8" item="2"/>
          <tpl fld="0" item="0"/>
          <tpl fld="1" item="3"/>
          <tpl hier="218" item="2"/>
          <tpl fld="3" item="2"/>
        </tpls>
      </n>
      <n v="339" in="0">
        <tpls c="6">
          <tpl fld="8" item="3"/>
          <tpl fld="0" item="0"/>
          <tpl fld="1" item="3"/>
          <tpl hier="218" item="2"/>
          <tpl fld="3" item="7"/>
          <tpl fld="7" item="2"/>
        </tpls>
      </n>
      <n v="2042" in="0">
        <tpls c="6">
          <tpl fld="8" item="1"/>
          <tpl fld="0" item="0"/>
          <tpl fld="1" item="3"/>
          <tpl hier="218" item="2"/>
          <tpl fld="3" item="5"/>
          <tpl fld="5" item="1"/>
        </tpls>
      </n>
      <n v="95" in="0">
        <tpls c="5">
          <tpl fld="0" item="0"/>
          <tpl fld="6" item="0"/>
          <tpl fld="1" item="3"/>
          <tpl hier="218" item="2"/>
          <tpl fld="3" item="2"/>
        </tpls>
      </n>
      <n v="44" in="0">
        <tpls c="6">
          <tpl fld="0" item="0"/>
          <tpl fld="6" item="3"/>
          <tpl fld="1" item="3"/>
          <tpl hier="218" item="2"/>
          <tpl fld="3" item="7"/>
          <tpl fld="7" item="2"/>
        </tpls>
      </n>
      <n v="4001" in="0">
        <tpls c="6">
          <tpl fld="0" item="0"/>
          <tpl fld="6" item="2"/>
          <tpl fld="1" item="3"/>
          <tpl hier="218" item="2"/>
          <tpl fld="3" item="5"/>
          <tpl fld="5" item="1"/>
        </tpls>
      </n>
      <n v="71" in="0">
        <tpls c="6">
          <tpl fld="0" item="0"/>
          <tpl fld="6" item="1"/>
          <tpl fld="1" item="3"/>
          <tpl hier="218" item="2"/>
          <tpl fld="3" item="5"/>
          <tpl fld="5" item="2"/>
        </tpls>
      </n>
      <n v="172" in="0">
        <tpls c="6">
          <tpl fld="0" item="0"/>
          <tpl fld="6" item="4"/>
          <tpl fld="1" item="3"/>
          <tpl hier="218" item="2"/>
          <tpl fld="3" item="5"/>
          <tpl fld="5" item="6"/>
        </tpls>
      </n>
      <n v="87" in="0">
        <tpls c="6">
          <tpl fld="0" item="0"/>
          <tpl fld="6" item="0"/>
          <tpl fld="1" item="3"/>
          <tpl hier="218" item="2"/>
          <tpl fld="3" item="1"/>
          <tpl fld="5" item="4"/>
        </tpls>
      </n>
      <n v="6" in="0">
        <tpls c="6">
          <tpl fld="0" item="0"/>
          <tpl fld="6" item="3"/>
          <tpl fld="1" item="3"/>
          <tpl hier="218" item="2"/>
          <tpl fld="3" item="1"/>
          <tpl fld="5" item="2"/>
        </tpls>
      </n>
      <n v="376" in="0">
        <tpls c="6">
          <tpl fld="0" item="0"/>
          <tpl fld="6" item="2"/>
          <tpl fld="1" item="3"/>
          <tpl hier="218" item="2"/>
          <tpl fld="3" item="1"/>
          <tpl fld="5" item="6"/>
        </tpls>
      </n>
      <n v="9" in="0">
        <tpls c="6">
          <tpl fld="0" item="0"/>
          <tpl fld="6" item="1"/>
          <tpl fld="1" item="3"/>
          <tpl hier="218" item="2"/>
          <tpl fld="3" item="3"/>
          <tpl fld="5" item="7"/>
        </tpls>
      </n>
      <n v="1427" in="0">
        <tpls c="6">
          <tpl fld="0" item="0"/>
          <tpl fld="6" item="2"/>
          <tpl fld="1" item="3"/>
          <tpl hier="218" item="2"/>
          <tpl fld="3" item="3"/>
          <tpl fld="5" item="3"/>
        </tpls>
      </n>
      <n v="121" in="0">
        <tpls c="6">
          <tpl fld="0" item="0"/>
          <tpl fld="6" item="1"/>
          <tpl fld="1" item="3"/>
          <tpl hier="218" item="2"/>
          <tpl fld="3" item="4"/>
          <tpl fld="5" item="5"/>
        </tpls>
      </n>
      <n v="359" in="0">
        <tpls c="6">
          <tpl fld="0" item="0"/>
          <tpl fld="6" item="2"/>
          <tpl fld="1" item="3"/>
          <tpl hier="218" item="2"/>
          <tpl fld="3" item="5"/>
          <tpl fld="5" item="7"/>
        </tpls>
      </n>
      <n v="210" in="0">
        <tpls c="6">
          <tpl fld="0" item="0"/>
          <tpl fld="6" item="0"/>
          <tpl fld="1" item="3"/>
          <tpl hier="218" item="2"/>
          <tpl fld="3" item="1"/>
          <tpl fld="5" item="0"/>
        </tpls>
      </n>
      <n v="13" in="0">
        <tpls c="6">
          <tpl fld="0" item="0"/>
          <tpl fld="6" item="1"/>
          <tpl fld="1" item="3"/>
          <tpl hier="218" item="2"/>
          <tpl fld="3" item="3"/>
          <tpl fld="5" item="2"/>
        </tpls>
      </n>
      <n v="705" in="0">
        <tpls c="6">
          <tpl fld="0" item="0"/>
          <tpl fld="6" item="2"/>
          <tpl fld="1" item="3"/>
          <tpl hier="218" item="2"/>
          <tpl fld="3" item="4"/>
          <tpl fld="5" item="0"/>
        </tpls>
      </n>
      <n v="28" in="0">
        <tpls c="5">
          <tpl fld="0" item="0"/>
          <tpl fld="6" item="1"/>
          <tpl fld="1" item="3"/>
          <tpl hier="218" item="2"/>
          <tpl fld="3" item="0"/>
        </tpls>
      </n>
      <n v="12" in="0">
        <tpls c="6">
          <tpl fld="0" item="0"/>
          <tpl fld="6" item="4"/>
          <tpl fld="1" item="3"/>
          <tpl hier="218" item="2"/>
          <tpl fld="3" item="7"/>
          <tpl fld="7" item="0"/>
        </tpls>
      </n>
      <n v="52" in="0">
        <tpls c="6">
          <tpl fld="0" item="0"/>
          <tpl fld="6" item="0"/>
          <tpl fld="1" item="3"/>
          <tpl hier="218" item="2"/>
          <tpl fld="3" item="7"/>
          <tpl fld="7" item="3"/>
        </tpls>
      </n>
      <n v="38" in="0">
        <tpls c="6">
          <tpl fld="0" item="0"/>
          <tpl fld="6" item="3"/>
          <tpl fld="1" item="3"/>
          <tpl hier="218" item="2"/>
          <tpl fld="3" item="5"/>
          <tpl fld="5" item="7"/>
        </tpls>
      </n>
      <n v="2640" in="0">
        <tpls c="6">
          <tpl fld="0" item="0"/>
          <tpl fld="6" item="2"/>
          <tpl fld="1" item="3"/>
          <tpl hier="218" item="2"/>
          <tpl fld="3" item="5"/>
          <tpl fld="5" item="5"/>
        </tpls>
      </n>
      <n v="51" in="0">
        <tpls c="6">
          <tpl fld="0" item="0"/>
          <tpl fld="6" item="1"/>
          <tpl fld="1" item="3"/>
          <tpl hier="218" item="2"/>
          <tpl fld="3" item="1"/>
          <tpl fld="5" item="1"/>
        </tpls>
      </n>
      <n v="85" in="0">
        <tpls c="6">
          <tpl fld="0" item="0"/>
          <tpl fld="6" item="4"/>
          <tpl fld="1" item="3"/>
          <tpl hier="218" item="2"/>
          <tpl fld="3" item="1"/>
          <tpl fld="5" item="0"/>
        </tpls>
      </n>
      <n v="813" in="0">
        <tpls c="6">
          <tpl fld="0" item="0"/>
          <tpl fld="6" item="0"/>
          <tpl fld="1" item="3"/>
          <tpl hier="218" item="2"/>
          <tpl fld="3" item="1"/>
          <tpl fld="5" item="3"/>
        </tpls>
      </n>
      <n v="46" in="0">
        <tpls c="6">
          <tpl fld="0" item="0"/>
          <tpl fld="6" item="3"/>
          <tpl fld="1" item="3"/>
          <tpl hier="218" item="2"/>
          <tpl fld="3" item="3"/>
          <tpl fld="5" item="1"/>
        </tpls>
      </n>
      <n v="68" in="0">
        <tpls c="6">
          <tpl fld="0" item="0"/>
          <tpl fld="6" item="2"/>
          <tpl fld="1" item="3"/>
          <tpl hier="218" item="2"/>
          <tpl fld="3" item="3"/>
          <tpl fld="5" item="0"/>
        </tpls>
      </n>
      <n v="23" in="0">
        <tpls c="6">
          <tpl fld="0" item="0"/>
          <tpl fld="6" item="1"/>
          <tpl fld="1" item="3"/>
          <tpl hier="218" item="2"/>
          <tpl fld="3" item="3"/>
          <tpl fld="5" item="6"/>
        </tpls>
      </n>
      <m in="0">
        <tpls c="6">
          <tpl fld="0" item="0"/>
          <tpl fld="6" item="4"/>
          <tpl fld="1" item="3"/>
          <tpl hier="218" item="2"/>
          <tpl fld="3" item="4"/>
          <tpl fld="5" item="4"/>
        </tpls>
      </m>
      <n v="4" in="0">
        <tpls c="6">
          <tpl fld="0" item="0"/>
          <tpl fld="6" item="0"/>
          <tpl fld="1" item="3"/>
          <tpl hier="218" item="2"/>
          <tpl fld="3" item="4"/>
          <tpl fld="5" item="2"/>
        </tpls>
      </n>
      <n v="8" in="0">
        <tpls c="6">
          <tpl fld="0" item="0"/>
          <tpl fld="6" item="3"/>
          <tpl fld="1" item="3"/>
          <tpl hier="218" item="2"/>
          <tpl fld="3" item="4"/>
          <tpl fld="5" item="6"/>
        </tpls>
      </n>
      <n v="61" in="0">
        <tpls c="5">
          <tpl fld="0" item="0"/>
          <tpl fld="6" item="4"/>
          <tpl fld="1" item="3"/>
          <tpl hier="218" item="2"/>
          <tpl fld="3" item="0"/>
        </tpls>
      </n>
      <n v="9" in="0">
        <tpls c="6">
          <tpl fld="0" item="0"/>
          <tpl fld="6" item="0"/>
          <tpl fld="1" item="3"/>
          <tpl hier="218" item="2"/>
          <tpl fld="3" item="7"/>
          <tpl fld="7" item="0"/>
        </tpls>
      </n>
      <n v="704" in="0">
        <tpls c="6">
          <tpl fld="0" item="0"/>
          <tpl fld="6" item="0"/>
          <tpl fld="1" item="3"/>
          <tpl hier="218" item="2"/>
          <tpl fld="3" item="5"/>
          <tpl fld="5" item="1"/>
        </tpls>
      </n>
      <n v="27" in="0">
        <tpls c="6">
          <tpl fld="0" item="0"/>
          <tpl fld="6" item="3"/>
          <tpl fld="1" item="3"/>
          <tpl hier="218" item="2"/>
          <tpl fld="3" item="5"/>
          <tpl fld="5" item="6"/>
        </tpls>
      </n>
      <n v="325" in="0">
        <tpls c="6">
          <tpl fld="0" item="0"/>
          <tpl fld="6" item="0"/>
          <tpl fld="1" item="3"/>
          <tpl hier="218" item="2"/>
          <tpl fld="3" item="1"/>
          <tpl fld="5" item="6"/>
        </tpls>
      </n>
      <n v="197" in="0">
        <tpls c="6">
          <tpl fld="0" item="0"/>
          <tpl fld="6" item="4"/>
          <tpl fld="1" item="3"/>
          <tpl hier="218" item="2"/>
          <tpl fld="3" item="3"/>
          <tpl fld="5" item="6"/>
        </tpls>
      </n>
      <n v="162" in="0">
        <tpls c="6">
          <tpl fld="0" item="0"/>
          <tpl fld="6" item="3"/>
          <tpl fld="1" item="3"/>
          <tpl hier="218" item="2"/>
          <tpl fld="3" item="4"/>
          <tpl fld="5" item="8"/>
        </tpls>
      </n>
      <n v="326" in="0">
        <tpls c="6">
          <tpl fld="0" item="0"/>
          <tpl fld="6" item="1"/>
          <tpl fld="1" item="3"/>
          <tpl hier="218" item="2"/>
          <tpl fld="3" item="7"/>
          <tpl fld="7" item="1"/>
        </tpls>
      </n>
      <n v="138" in="0">
        <tpls c="6">
          <tpl fld="0" item="0"/>
          <tpl fld="6" item="4"/>
          <tpl fld="1" item="3"/>
          <tpl hier="218" item="2"/>
          <tpl fld="3" item="7"/>
          <tpl fld="7" item="4"/>
        </tpls>
      </n>
      <n v="75" in="0">
        <tpls c="6">
          <tpl fld="0" item="0"/>
          <tpl fld="6" item="0"/>
          <tpl fld="1" item="3"/>
          <tpl hier="218" item="2"/>
          <tpl fld="3" item="5"/>
          <tpl fld="5" item="4"/>
        </tpls>
      </n>
      <n v="10" in="0">
        <tpls c="6">
          <tpl fld="0" item="0"/>
          <tpl fld="6" item="3"/>
          <tpl fld="1" item="3"/>
          <tpl hier="218" item="2"/>
          <tpl fld="3" item="5"/>
          <tpl fld="5" item="2"/>
        </tpls>
      </n>
      <n v="278" in="0">
        <tpls c="6">
          <tpl fld="0" item="0"/>
          <tpl fld="6" item="2"/>
          <tpl fld="1" item="3"/>
          <tpl hier="218" item="2"/>
          <tpl fld="3" item="5"/>
          <tpl fld="5" item="6"/>
        </tpls>
      </n>
      <n v="16" in="0">
        <tpls c="6">
          <tpl fld="0" item="0"/>
          <tpl fld="6" item="1"/>
          <tpl fld="1" item="3"/>
          <tpl hier="218" item="2"/>
          <tpl fld="3" item="1"/>
          <tpl fld="5" item="7"/>
        </tpls>
      </n>
      <n v="1078" in="0">
        <tpls c="6">
          <tpl fld="0" item="0"/>
          <tpl fld="6" item="4"/>
          <tpl fld="1" item="3"/>
          <tpl hier="218" item="2"/>
          <tpl fld="3" item="1"/>
          <tpl fld="5" item="5"/>
        </tpls>
      </n>
      <n v="585" in="0">
        <tpls c="6">
          <tpl fld="0" item="0"/>
          <tpl fld="6" item="0"/>
          <tpl fld="1" item="3"/>
          <tpl hier="218" item="2"/>
          <tpl fld="3" item="1"/>
          <tpl fld="5" item="8"/>
        </tpls>
      </n>
      <n v="77" in="0">
        <tpls c="6">
          <tpl fld="0" item="0"/>
          <tpl fld="6" item="3"/>
          <tpl fld="1" item="3"/>
          <tpl hier="218" item="2"/>
          <tpl fld="3" item="3"/>
          <tpl fld="5" item="7"/>
        </tpls>
      </n>
      <n v="752" in="0">
        <tpls c="6">
          <tpl fld="0" item="0"/>
          <tpl fld="6" item="2"/>
          <tpl fld="1" item="3"/>
          <tpl hier="218" item="2"/>
          <tpl fld="3" item="3"/>
          <tpl fld="5" item="5"/>
        </tpls>
      </n>
      <n v="58" in="0">
        <tpls c="6">
          <tpl fld="0" item="0"/>
          <tpl fld="6" item="1"/>
          <tpl fld="1" item="3"/>
          <tpl hier="218" item="2"/>
          <tpl fld="3" item="4"/>
          <tpl fld="5" item="1"/>
        </tpls>
      </n>
      <n v="67" in="0">
        <tpls c="6">
          <tpl fld="0" item="0"/>
          <tpl fld="6" item="4"/>
          <tpl fld="1" item="3"/>
          <tpl hier="218" item="2"/>
          <tpl fld="3" item="4"/>
          <tpl fld="5" item="0"/>
        </tpls>
      </n>
      <n v="66" in="0">
        <tpls c="6">
          <tpl fld="0" item="0"/>
          <tpl fld="6" item="0"/>
          <tpl fld="1" item="3"/>
          <tpl hier="218" item="2"/>
          <tpl fld="3" item="4"/>
          <tpl fld="5" item="3"/>
        </tpls>
      </n>
      <n v="54" in="0">
        <tpls c="5">
          <tpl fld="0" item="0"/>
          <tpl fld="6" item="3"/>
          <tpl fld="1" item="3"/>
          <tpl hier="218" item="2"/>
          <tpl fld="3" item="6"/>
        </tpls>
      </n>
      <n v="48" in="0">
        <tpls c="6">
          <tpl fld="0" item="0"/>
          <tpl fld="6" item="4"/>
          <tpl fld="1" item="3"/>
          <tpl hier="218" item="2"/>
          <tpl fld="3" item="4"/>
          <tpl fld="5" item="1"/>
        </tpls>
      </n>
      <n v="831" in="0">
        <tpls c="6">
          <tpl fld="0" item="0"/>
          <tpl fld="6" item="2"/>
          <tpl fld="1" item="3"/>
          <tpl hier="218" item="2"/>
          <tpl fld="3" item="4"/>
          <tpl fld="5" item="5"/>
        </tpls>
      </n>
      <n v="212" in="0">
        <tpls c="6">
          <tpl fld="0" item="0"/>
          <tpl fld="6" item="4"/>
          <tpl fld="1" item="3"/>
          <tpl hier="218" item="2"/>
          <tpl fld="3" item="5"/>
          <tpl fld="5" item="4"/>
        </tpls>
      </n>
      <n v="68" in="0">
        <tpls c="6">
          <tpl fld="0" item="0"/>
          <tpl fld="6" item="4"/>
          <tpl fld="1" item="3"/>
          <tpl hier="218" item="2"/>
          <tpl fld="3" item="1"/>
          <tpl fld="5" item="2"/>
        </tpls>
      </n>
      <n v="394" in="0">
        <tpls c="6">
          <tpl fld="0" item="0"/>
          <tpl fld="6" item="3"/>
          <tpl fld="1" item="3"/>
          <tpl hier="218" item="2"/>
          <tpl fld="3" item="3"/>
          <tpl fld="5" item="5"/>
        </tpls>
      </n>
      <n v="82" in="0">
        <tpls c="6">
          <tpl fld="0" item="0"/>
          <tpl fld="6" item="0"/>
          <tpl fld="1" item="3"/>
          <tpl hier="218" item="2"/>
          <tpl fld="3" item="4"/>
          <tpl fld="5" item="5"/>
        </tpls>
      </n>
      <n v="27" in="0">
        <tpls c="5">
          <tpl fld="0" item="0"/>
          <tpl fld="2" item="4"/>
          <tpl fld="1" item="3"/>
          <tpl hier="218" item="2"/>
          <tpl fld="3" item="0"/>
        </tpls>
      </n>
      <n v="9" in="0">
        <tpls c="6">
          <tpl fld="0" item="0"/>
          <tpl fld="2" item="2"/>
          <tpl fld="1" item="3"/>
          <tpl hier="218" item="2"/>
          <tpl fld="3" item="7"/>
          <tpl fld="7" item="0"/>
        </tpls>
      </n>
      <n v="56" in="0">
        <tpls c="6">
          <tpl fld="0" item="0"/>
          <tpl fld="2" item="1"/>
          <tpl fld="1" item="3"/>
          <tpl hier="218" item="2"/>
          <tpl fld="3" item="7"/>
          <tpl fld="7" item="4"/>
        </tpls>
      </n>
      <n v="488" in="0">
        <tpls c="6">
          <tpl fld="0" item="0"/>
          <tpl fld="2" item="4"/>
          <tpl fld="1" item="3"/>
          <tpl hier="218" item="2"/>
          <tpl fld="3" item="5"/>
          <tpl fld="5" item="4"/>
        </tpls>
      </n>
      <n v="129" in="0">
        <tpls c="6">
          <tpl fld="0" item="0"/>
          <tpl fld="2" item="2"/>
          <tpl fld="1" item="3"/>
          <tpl hier="218" item="2"/>
          <tpl fld="3" item="5"/>
          <tpl fld="5" item="2"/>
        </tpls>
      </n>
      <n v="101" in="0">
        <tpls c="6">
          <tpl fld="0" item="0"/>
          <tpl fld="2" item="1"/>
          <tpl fld="1" item="3"/>
          <tpl hier="218" item="2"/>
          <tpl fld="3" item="5"/>
          <tpl fld="5" item="3"/>
        </tpls>
      </n>
      <n v="275" in="0">
        <tpls c="6">
          <tpl fld="0" item="0"/>
          <tpl fld="2" item="4"/>
          <tpl fld="1" item="3"/>
          <tpl hier="218" item="2"/>
          <tpl fld="3" item="1"/>
          <tpl fld="5" item="1"/>
        </tpls>
      </n>
      <n v="247" in="0">
        <tpls c="6">
          <tpl fld="0" item="0"/>
          <tpl fld="2" item="2"/>
          <tpl fld="1" item="3"/>
          <tpl hier="218" item="2"/>
          <tpl fld="3" item="1"/>
          <tpl fld="5" item="0"/>
        </tpls>
      </n>
      <n v="154" in="0">
        <tpls c="6">
          <tpl fld="0" item="0"/>
          <tpl fld="2" item="1"/>
          <tpl fld="1" item="3"/>
          <tpl hier="218" item="2"/>
          <tpl fld="3" item="1"/>
          <tpl fld="5" item="5"/>
        </tpls>
      </n>
      <n v="510" in="0">
        <tpls c="6">
          <tpl fld="0" item="0"/>
          <tpl fld="2" item="4"/>
          <tpl fld="1" item="3"/>
          <tpl hier="218" item="2"/>
          <tpl fld="3" item="1"/>
          <tpl fld="5" item="8"/>
        </tpls>
      </n>
      <n v="512" in="0">
        <tpls c="6">
          <tpl fld="0" item="0"/>
          <tpl fld="2" item="2"/>
          <tpl fld="1" item="3"/>
          <tpl hier="218" item="2"/>
          <tpl fld="3" item="3"/>
          <tpl fld="5" item="7"/>
        </tpls>
      </n>
      <m in="0">
        <tpls c="6">
          <tpl fld="0" item="0"/>
          <tpl fld="2" item="1"/>
          <tpl fld="1" item="3"/>
          <tpl hier="218" item="2"/>
          <tpl fld="3" item="3"/>
          <tpl fld="5" item="2"/>
        </tpls>
      </m>
      <n v="1" in="0">
        <tpls c="6">
          <tpl fld="0" item="0"/>
          <tpl fld="2" item="1"/>
          <tpl fld="1" item="3"/>
          <tpl hier="218" item="2"/>
          <tpl fld="3" item="4"/>
          <tpl fld="5" item="4"/>
        </tpls>
      </n>
      <n v="104" in="0">
        <tpls c="6">
          <tpl fld="0" item="0"/>
          <tpl fld="2" item="2"/>
          <tpl fld="1" item="3"/>
          <tpl hier="218" item="2"/>
          <tpl fld="3" item="4"/>
          <tpl fld="5" item="6"/>
        </tpls>
      </n>
      <n v="1" in="0">
        <tpls c="6">
          <tpl fld="0" item="0"/>
          <tpl fld="2" item="5"/>
          <tpl fld="1" item="3"/>
          <tpl hier="218" item="2"/>
          <tpl fld="3" item="4"/>
          <tpl fld="5" item="8"/>
        </tpls>
      </n>
      <n v="116" in="0">
        <tpls c="6">
          <tpl fld="0" item="0"/>
          <tpl fld="2" item="2"/>
          <tpl fld="1" item="3"/>
          <tpl hier="218" item="2"/>
          <tpl fld="3" item="7"/>
          <tpl fld="7" item="2"/>
        </tpls>
      </n>
      <n v="1253" in="0">
        <tpls c="6">
          <tpl fld="0" item="0"/>
          <tpl fld="2" item="4"/>
          <tpl fld="1" item="3"/>
          <tpl hier="218" item="2"/>
          <tpl fld="3" item="5"/>
          <tpl fld="5" item="3"/>
        </tpls>
      </n>
      <n v="1033" in="0">
        <tpls c="6">
          <tpl fld="0" item="0"/>
          <tpl fld="2" item="2"/>
          <tpl fld="1" item="3"/>
          <tpl hier="218" item="2"/>
          <tpl fld="3" item="1"/>
          <tpl fld="5" item="3"/>
        </tpls>
      </n>
      <n v="2864" in="0">
        <tpls c="6">
          <tpl fld="0" item="0"/>
          <tpl fld="2" item="2"/>
          <tpl fld="1" item="3"/>
          <tpl hier="218" item="2"/>
          <tpl fld="3" item="3"/>
          <tpl fld="5" item="5"/>
        </tpls>
      </n>
      <n v="47" in="0">
        <tpls c="6">
          <tpl fld="0" item="0"/>
          <tpl fld="2" item="2"/>
          <tpl fld="1" item="3"/>
          <tpl hier="218" item="2"/>
          <tpl fld="3" item="4"/>
          <tpl fld="5" item="2"/>
        </tpls>
      </n>
      <n v="1889" in="0">
        <tpls c="5">
          <tpl fld="0" item="0"/>
          <tpl fld="2" item="0"/>
          <tpl fld="1" item="3"/>
          <tpl hier="218" item="2"/>
          <tpl fld="4" item="0"/>
        </tpls>
      </n>
      <n v="893" in="0">
        <tpls c="6">
          <tpl fld="0" item="0"/>
          <tpl fld="2" item="5"/>
          <tpl fld="1" item="3"/>
          <tpl hier="218" item="2"/>
          <tpl fld="3" item="7"/>
          <tpl fld="7" item="1"/>
        </tpls>
      </n>
      <n v="66" in="0">
        <tpls c="6">
          <tpl fld="0" item="0"/>
          <tpl fld="2" item="3"/>
          <tpl fld="1" item="3"/>
          <tpl hier="218" item="2"/>
          <tpl fld="3" item="7"/>
          <tpl fld="7" item="4"/>
        </tpls>
      </n>
      <n v="591" in="0">
        <tpls c="6">
          <tpl fld="0" item="0"/>
          <tpl fld="2" item="0"/>
          <tpl fld="1" item="3"/>
          <tpl hier="218" item="2"/>
          <tpl fld="3" item="5"/>
          <tpl fld="5" item="1"/>
        </tpls>
      </n>
      <n v="161" in="0">
        <tpls c="6">
          <tpl fld="0" item="0"/>
          <tpl fld="2" item="5"/>
          <tpl fld="1" item="3"/>
          <tpl hier="218" item="2"/>
          <tpl fld="3" item="5"/>
          <tpl fld="5" item="0"/>
        </tpls>
      </n>
      <n v="1181" in="0">
        <tpls c="6">
          <tpl fld="0" item="0"/>
          <tpl fld="2" item="3"/>
          <tpl fld="1" item="3"/>
          <tpl hier="218" item="2"/>
          <tpl fld="3" item="5"/>
          <tpl fld="5" item="3"/>
        </tpls>
      </n>
      <n v="40" in="0">
        <tpls c="6">
          <tpl fld="0" item="0"/>
          <tpl fld="2" item="0"/>
          <tpl fld="1" item="3"/>
          <tpl hier="218" item="2"/>
          <tpl fld="3" item="5"/>
          <tpl fld="5" item="8"/>
        </tpls>
      </n>
      <n v="34" in="0">
        <tpls c="6">
          <tpl fld="0" item="0"/>
          <tpl fld="2" item="5"/>
          <tpl fld="1" item="3"/>
          <tpl hier="218" item="2"/>
          <tpl fld="3" item="1"/>
          <tpl fld="5" item="7"/>
        </tpls>
      </n>
      <n v="1062" in="0">
        <tpls c="6">
          <tpl fld="0" item="0"/>
          <tpl fld="2" item="3"/>
          <tpl fld="1" item="3"/>
          <tpl hier="218" item="2"/>
          <tpl fld="3" item="1"/>
          <tpl fld="5" item="5"/>
        </tpls>
      </n>
      <n v="27" in="0">
        <tpls c="6">
          <tpl fld="0" item="0"/>
          <tpl fld="2" item="0"/>
          <tpl fld="1" item="3"/>
          <tpl hier="218" item="2"/>
          <tpl fld="3" item="1"/>
          <tpl fld="5" item="6"/>
        </tpls>
      </n>
      <n v="0" in="0">
        <tpls c="6">
          <tpl fld="0" item="0"/>
          <tpl fld="2" item="5"/>
          <tpl fld="1" item="3"/>
          <tpl hier="218" item="2"/>
          <tpl fld="3" item="3"/>
          <tpl fld="5" item="4"/>
        </tpls>
      </n>
      <n v="1" in="0">
        <tpls c="6">
          <tpl fld="0" item="0"/>
          <tpl fld="2" item="3"/>
          <tpl fld="1" item="3"/>
          <tpl hier="218" item="2"/>
          <tpl fld="3" item="3"/>
          <tpl fld="5" item="2"/>
        </tpls>
      </n>
      <n v="4" in="0">
        <tpls c="6">
          <tpl fld="0" item="0"/>
          <tpl fld="2" item="0"/>
          <tpl fld="1" item="3"/>
          <tpl hier="218" item="2"/>
          <tpl fld="3" item="3"/>
          <tpl fld="5" item="3"/>
        </tpls>
      </n>
      <n v="3" in="0">
        <tpls c="6">
          <tpl fld="0" item="0"/>
          <tpl fld="2" item="5"/>
          <tpl fld="1" item="3"/>
          <tpl hier="218" item="2"/>
          <tpl fld="3" item="4"/>
          <tpl fld="5" item="1"/>
        </tpls>
      </n>
      <n v="2" in="0">
        <tpls c="6">
          <tpl fld="0" item="0"/>
          <tpl fld="2" item="3"/>
          <tpl fld="1" item="3"/>
          <tpl hier="218" item="2"/>
          <tpl fld="3" item="4"/>
          <tpl fld="5" item="0"/>
        </tpls>
      </n>
      <n v="175" in="0">
        <tpls c="5">
          <tpl fld="0" item="0"/>
          <tpl fld="2" item="2"/>
          <tpl fld="1" item="3"/>
          <tpl hier="218" item="2"/>
          <tpl fld="3" item="0"/>
        </tpls>
      </n>
      <n v="38" in="0">
        <tpls c="6">
          <tpl fld="0" item="0"/>
          <tpl fld="2" item="2"/>
          <tpl fld="1" item="3"/>
          <tpl hier="218" item="2"/>
          <tpl fld="3" item="5"/>
          <tpl fld="5" item="4"/>
        </tpls>
      </n>
      <n v="242" in="0">
        <tpls c="6">
          <tpl fld="0" item="0"/>
          <tpl fld="2" item="4"/>
          <tpl fld="1" item="3"/>
          <tpl hier="218" item="2"/>
          <tpl fld="3" item="5"/>
          <tpl fld="5" item="8"/>
        </tpls>
      </n>
      <n v="104" in="0">
        <tpls c="6">
          <tpl fld="0" item="0"/>
          <tpl fld="2" item="1"/>
          <tpl fld="1" item="3"/>
          <tpl hier="218" item="2"/>
          <tpl fld="3" item="1"/>
          <tpl fld="5" item="3"/>
        </tpls>
      </n>
      <n v="0" in="0">
        <tpls c="6">
          <tpl fld="0" item="0"/>
          <tpl fld="2" item="1"/>
          <tpl fld="1" item="3"/>
          <tpl hier="218" item="2"/>
          <tpl fld="3" item="3"/>
          <tpl fld="5" item="5"/>
        </tpls>
      </n>
      <m in="0">
        <tpls c="6">
          <tpl fld="0" item="0"/>
          <tpl fld="2" item="1"/>
          <tpl fld="1" item="3"/>
          <tpl hier="218" item="2"/>
          <tpl fld="3" item="4"/>
          <tpl fld="5" item="2"/>
        </tpls>
      </m>
      <n v="185" in="0">
        <tpls c="5">
          <tpl fld="0" item="0"/>
          <tpl fld="2" item="3"/>
          <tpl fld="1" item="3"/>
          <tpl hier="218" item="2"/>
          <tpl fld="3" item="0"/>
        </tpls>
      </n>
      <n v="829" in="0">
        <tpls c="6">
          <tpl fld="0" item="0"/>
          <tpl fld="2" item="0"/>
          <tpl fld="1" item="3"/>
          <tpl hier="218" item="2"/>
          <tpl fld="3" item="7"/>
          <tpl fld="7" item="1"/>
        </tpls>
      </n>
      <n v="192" in="0">
        <tpls c="6">
          <tpl fld="0" item="0"/>
          <tpl fld="2" item="5"/>
          <tpl fld="1" item="3"/>
          <tpl hier="218" item="2"/>
          <tpl fld="3" item="7"/>
          <tpl fld="7" item="4"/>
        </tpls>
      </n>
      <n v="134" in="0">
        <tpls c="6">
          <tpl fld="0" item="0"/>
          <tpl fld="2" item="3"/>
          <tpl fld="1" item="3"/>
          <tpl hier="218" item="2"/>
          <tpl fld="3" item="5"/>
          <tpl fld="5" item="4"/>
        </tpls>
      </n>
      <n v="56" in="0">
        <tpls c="6">
          <tpl fld="0" item="0"/>
          <tpl fld="2" item="0"/>
          <tpl fld="1" item="3"/>
          <tpl hier="218" item="2"/>
          <tpl fld="3" item="5"/>
          <tpl fld="5" item="0"/>
        </tpls>
      </n>
      <n v="531" in="0">
        <tpls c="6">
          <tpl fld="0" item="0"/>
          <tpl fld="2" item="5"/>
          <tpl fld="1" item="3"/>
          <tpl hier="218" item="2"/>
          <tpl fld="3" item="5"/>
          <tpl fld="5" item="3"/>
        </tpls>
      </n>
      <n v="192" in="0">
        <tpls c="6">
          <tpl fld="0" item="0"/>
          <tpl fld="2" item="3"/>
          <tpl fld="1" item="3"/>
          <tpl hier="218" item="2"/>
          <tpl fld="3" item="1"/>
          <tpl fld="5" item="1"/>
        </tpls>
      </n>
      <n v="19" in="0">
        <tpls c="6">
          <tpl fld="0" item="0"/>
          <tpl fld="2" item="0"/>
          <tpl fld="1" item="3"/>
          <tpl hier="218" item="2"/>
          <tpl fld="3" item="1"/>
          <tpl fld="5" item="7"/>
        </tpls>
      </n>
      <n v="480" in="0">
        <tpls c="6">
          <tpl fld="0" item="0"/>
          <tpl fld="2" item="5"/>
          <tpl fld="1" item="3"/>
          <tpl hier="218" item="2"/>
          <tpl fld="3" item="1"/>
          <tpl fld="5" item="5"/>
        </tpls>
      </n>
      <n v="692" in="0">
        <tpls c="6">
          <tpl fld="0" item="0"/>
          <tpl fld="2" item="3"/>
          <tpl fld="1" item="3"/>
          <tpl hier="218" item="2"/>
          <tpl fld="3" item="1"/>
          <tpl fld="5" item="8"/>
        </tpls>
      </n>
      <n v="1" in="0">
        <tpls c="6">
          <tpl fld="0" item="0"/>
          <tpl fld="2" item="0"/>
          <tpl fld="1" item="3"/>
          <tpl hier="218" item="2"/>
          <tpl fld="3" item="3"/>
          <tpl fld="5" item="4"/>
        </tpls>
      </n>
      <n v="0" in="0">
        <tpls c="6">
          <tpl fld="0" item="0"/>
          <tpl fld="2" item="5"/>
          <tpl fld="1" item="3"/>
          <tpl hier="218" item="2"/>
          <tpl fld="3" item="3"/>
          <tpl fld="5" item="2"/>
        </tpls>
      </n>
      <n v="20" in="0">
        <tpls c="6">
          <tpl fld="0" item="0"/>
          <tpl fld="2" item="3"/>
          <tpl fld="1" item="3"/>
          <tpl hier="218" item="2"/>
          <tpl fld="3" item="3"/>
          <tpl fld="5" item="6"/>
        </tpls>
      </n>
      <n v="4" in="0">
        <tpls c="6">
          <tpl fld="0" item="0"/>
          <tpl fld="2" item="0"/>
          <tpl fld="1" item="3"/>
          <tpl hier="218" item="2"/>
          <tpl fld="3" item="4"/>
          <tpl fld="5" item="1"/>
        </tpls>
      </n>
      <n v="0" in="0">
        <tpls c="6">
          <tpl fld="0" item="0"/>
          <tpl fld="2" item="5"/>
          <tpl fld="1" item="3"/>
          <tpl hier="218" item="2"/>
          <tpl fld="3" item="4"/>
          <tpl fld="5" item="0"/>
        </tpls>
      </n>
      <n v="13" in="0">
        <tpls c="6">
          <tpl fld="0" item="0"/>
          <tpl fld="2" item="3"/>
          <tpl fld="1" item="3"/>
          <tpl hier="218" item="2"/>
          <tpl fld="3" item="4"/>
          <tpl fld="5" item="3"/>
        </tpls>
      </n>
      <n v="4" in="0">
        <tpls c="6">
          <tpl fld="0" item="0"/>
          <tpl fld="2" item="0"/>
          <tpl fld="1" item="3"/>
          <tpl hier="218" item="2"/>
          <tpl fld="3" item="4"/>
          <tpl fld="5" item="8"/>
        </tpls>
      </n>
      <n v="3670" in="0">
        <tpls c="6">
          <tpl fld="0" item="0"/>
          <tpl fld="2" item="2"/>
          <tpl fld="1" item="3"/>
          <tpl hier="218" item="2"/>
          <tpl fld="3" item="3"/>
          <tpl fld="5" item="8"/>
        </tpls>
      </n>
      <n v="0" in="0">
        <tpls c="6">
          <tpl fld="0" item="0"/>
          <tpl fld="2" item="1"/>
          <tpl fld="1" item="3"/>
          <tpl hier="218" item="2"/>
          <tpl fld="3" item="4"/>
          <tpl fld="5" item="0"/>
        </tpls>
      </n>
      <n v="0" in="0">
        <tpls c="6">
          <tpl fld="0" item="0"/>
          <tpl fld="2" item="4"/>
          <tpl fld="1" item="3"/>
          <tpl hier="218" item="2"/>
          <tpl fld="3" item="4"/>
          <tpl fld="5" item="8"/>
        </tpls>
      </n>
      <n v="176" in="0">
        <tpls c="5">
          <tpl fld="0" item="0"/>
          <tpl fld="2" item="3"/>
          <tpl fld="1" item="3"/>
          <tpl hier="218" item="2"/>
          <tpl fld="3" item="6"/>
        </tpls>
      </n>
      <n v="143" in="0">
        <tpls c="6">
          <tpl fld="0" item="0"/>
          <tpl fld="2" item="2"/>
          <tpl fld="1" item="3"/>
          <tpl hier="218" item="2"/>
          <tpl fld="3" item="7"/>
          <tpl fld="7" item="3"/>
        </tpls>
      </n>
      <n v="134" in="0">
        <tpls c="6">
          <tpl fld="0" item="0"/>
          <tpl fld="2" item="1"/>
          <tpl fld="1" item="3"/>
          <tpl hier="218" item="2"/>
          <tpl fld="3" item="5"/>
          <tpl fld="5" item="5"/>
        </tpls>
      </n>
      <n v="819" in="0">
        <tpls c="6">
          <tpl fld="0" item="0"/>
          <tpl fld="2" item="4"/>
          <tpl fld="1" item="3"/>
          <tpl hier="218" item="2"/>
          <tpl fld="3" item="1"/>
          <tpl fld="5" item="5"/>
        </tpls>
      </n>
      <n v="0" in="0">
        <tpls c="6">
          <tpl fld="0" item="0"/>
          <tpl fld="2" item="4"/>
          <tpl fld="1" item="3"/>
          <tpl hier="218" item="2"/>
          <tpl fld="3" item="3"/>
          <tpl fld="5" item="2"/>
        </tpls>
      </n>
      <n v="1" in="0">
        <tpls c="6">
          <tpl fld="0" item="0"/>
          <tpl fld="2" item="4"/>
          <tpl fld="1" item="3"/>
          <tpl hier="218" item="2"/>
          <tpl fld="3" item="4"/>
          <tpl fld="5" item="0"/>
        </tpls>
      </n>
      <n v="3660" in="0">
        <tpls c="5">
          <tpl fld="8" item="4"/>
          <tpl fld="0" item="0"/>
          <tpl fld="1" item="3"/>
          <tpl hier="218" item="2"/>
          <tpl fld="4" item="0"/>
        </tpls>
      </n>
      <n v="45" in="0">
        <tpls c="6">
          <tpl fld="8" item="0"/>
          <tpl fld="0" item="0"/>
          <tpl fld="1" item="3"/>
          <tpl hier="218" item="2"/>
          <tpl fld="3" item="7"/>
          <tpl fld="7" item="1"/>
        </tpls>
      </n>
      <n v="98" in="0">
        <tpls c="6">
          <tpl fld="8" item="2"/>
          <tpl fld="0" item="0"/>
          <tpl fld="1" item="3"/>
          <tpl hier="218" item="2"/>
          <tpl fld="3" item="7"/>
          <tpl fld="7" item="4"/>
        </tpls>
      </n>
      <n v="765" in="0">
        <tpls c="6">
          <tpl fld="8" item="3"/>
          <tpl fld="0" item="0"/>
          <tpl fld="1" item="3"/>
          <tpl hier="218" item="2"/>
          <tpl fld="3" item="5"/>
          <tpl fld="5" item="4"/>
        </tpls>
      </n>
      <n v="11" in="0">
        <tpls c="6">
          <tpl fld="0" item="0"/>
          <tpl fld="6" item="1"/>
          <tpl fld="1" item="3"/>
          <tpl hier="218" item="2"/>
          <tpl fld="3" item="7"/>
          <tpl fld="7" item="0"/>
        </tpls>
      </n>
      <n v="1338" in="0">
        <tpls c="6">
          <tpl fld="0" item="0"/>
          <tpl fld="6" item="2"/>
          <tpl fld="1" item="3"/>
          <tpl hier="218" item="2"/>
          <tpl fld="3" item="5"/>
          <tpl fld="5" item="8"/>
        </tpls>
      </n>
      <n v="87" in="0">
        <tpls c="6">
          <tpl fld="0" item="0"/>
          <tpl fld="6" item="0"/>
          <tpl fld="1" item="3"/>
          <tpl hier="218" item="2"/>
          <tpl fld="3" item="3"/>
          <tpl fld="5" item="2"/>
        </tpls>
      </n>
      <n v="743" in="0">
        <tpls c="6">
          <tpl fld="0" item="0"/>
          <tpl fld="6" item="4"/>
          <tpl fld="1" item="3"/>
          <tpl hier="218" item="2"/>
          <tpl fld="3" item="1"/>
          <tpl fld="5" item="8"/>
        </tpls>
      </n>
      <n v="370" in="0">
        <tpls c="6">
          <tpl fld="0" item="0"/>
          <tpl fld="6" item="2"/>
          <tpl fld="1" item="3"/>
          <tpl hier="218" item="2"/>
          <tpl fld="3" item="7"/>
          <tpl fld="7" item="2"/>
        </tpls>
      </n>
      <n v="11" in="0">
        <tpls c="6">
          <tpl fld="0" item="0"/>
          <tpl fld="6" item="3"/>
          <tpl fld="1" item="3"/>
          <tpl hier="218" item="2"/>
          <tpl fld="3" item="1"/>
          <tpl fld="5" item="4"/>
        </tpls>
      </n>
      <n v="749" in="0">
        <tpls c="6">
          <tpl fld="0" item="0"/>
          <tpl fld="6" item="0"/>
          <tpl fld="1" item="3"/>
          <tpl hier="218" item="2"/>
          <tpl fld="3" item="3"/>
          <tpl fld="5" item="5"/>
        </tpls>
      </n>
      <n v="228" in="0">
        <tpls c="5">
          <tpl fld="0" item="0"/>
          <tpl fld="6" item="4"/>
          <tpl fld="1" item="3"/>
          <tpl hier="218" item="2"/>
          <tpl fld="3" item="6"/>
        </tpls>
      </n>
      <n v="68" in="0">
        <tpls c="6">
          <tpl fld="0" item="0"/>
          <tpl fld="6" item="3"/>
          <tpl fld="1" item="3"/>
          <tpl hier="218" item="2"/>
          <tpl fld="3" item="1"/>
          <tpl fld="5" item="7"/>
        </tpls>
      </n>
      <n v="2" in="0">
        <tpls c="6">
          <tpl fld="0" item="0"/>
          <tpl fld="6" item="3"/>
          <tpl fld="1" item="3"/>
          <tpl hier="218" item="2"/>
          <tpl fld="3" item="7"/>
          <tpl fld="7" item="0"/>
        </tpls>
      </n>
      <n v="305" in="0">
        <tpls c="6">
          <tpl fld="0" item="0"/>
          <tpl fld="6" item="0"/>
          <tpl fld="1" item="3"/>
          <tpl hier="218" item="2"/>
          <tpl fld="3" item="1"/>
          <tpl fld="5" item="1"/>
        </tpls>
      </n>
      <n v="79" in="0">
        <tpls c="6">
          <tpl fld="0" item="0"/>
          <tpl fld="6" item="4"/>
          <tpl fld="1" item="3"/>
          <tpl hier="218" item="2"/>
          <tpl fld="3" item="3"/>
          <tpl fld="5" item="2"/>
        </tpls>
      </n>
      <n v="85" in="0">
        <tpls c="6">
          <tpl fld="0" item="0"/>
          <tpl fld="6" item="1"/>
          <tpl fld="1" item="3"/>
          <tpl hier="218" item="2"/>
          <tpl fld="3" item="4"/>
          <tpl fld="5" item="8"/>
        </tpls>
      </n>
      <n v="262" in="0">
        <tpls c="6">
          <tpl fld="0" item="0"/>
          <tpl fld="6" item="0"/>
          <tpl fld="1" item="3"/>
          <tpl hier="218" item="2"/>
          <tpl fld="3" item="5"/>
          <tpl fld="5" item="8"/>
        </tpls>
      </n>
      <n v="108" in="0">
        <tpls c="5">
          <tpl fld="0" item="0"/>
          <tpl fld="2" item="1"/>
          <tpl fld="1" item="3"/>
          <tpl hier="218" item="2"/>
          <tpl fld="3" item="2"/>
        </tpls>
      </n>
      <n v="728" in="0">
        <tpls c="6">
          <tpl fld="0" item="0"/>
          <tpl fld="2" item="4"/>
          <tpl fld="1" item="3"/>
          <tpl hier="218" item="2"/>
          <tpl fld="3" item="5"/>
          <tpl fld="5" item="5"/>
        </tpls>
      </n>
      <n v="322" in="0">
        <tpls c="6">
          <tpl fld="0" item="0"/>
          <tpl fld="2" item="2"/>
          <tpl fld="1" item="3"/>
          <tpl hier="218" item="2"/>
          <tpl fld="3" item="1"/>
          <tpl fld="5" item="6"/>
        </tpls>
      </n>
      <n v="0" in="0">
        <tpls c="6">
          <tpl fld="0" item="0"/>
          <tpl fld="2" item="4"/>
          <tpl fld="1" item="3"/>
          <tpl hier="218" item="2"/>
          <tpl fld="3" item="4"/>
          <tpl fld="5" item="2"/>
        </tpls>
      </n>
      <n v="116" in="0">
        <tpls c="6">
          <tpl fld="0" item="0"/>
          <tpl fld="2" item="2"/>
          <tpl fld="1" item="3"/>
          <tpl hier="218" item="2"/>
          <tpl fld="3" item="1"/>
          <tpl fld="5" item="7"/>
        </tpls>
      </n>
      <n v="413" in="0">
        <tpls c="5">
          <tpl fld="0" item="0"/>
          <tpl fld="2" item="3"/>
          <tpl fld="1" item="3"/>
          <tpl hier="218" item="2"/>
          <tpl fld="3" item="2"/>
        </tpls>
      </n>
      <n v="8" in="0">
        <tpls c="6">
          <tpl fld="0" item="0"/>
          <tpl fld="2" item="0"/>
          <tpl fld="1" item="3"/>
          <tpl hier="218" item="2"/>
          <tpl fld="3" item="5"/>
          <tpl fld="5" item="2"/>
        </tpls>
      </n>
      <n v="380" in="0">
        <tpls c="6">
          <tpl fld="0" item="0"/>
          <tpl fld="2" item="5"/>
          <tpl fld="1" item="3"/>
          <tpl hier="218" item="2"/>
          <tpl fld="3" item="1"/>
          <tpl fld="5" item="3"/>
        </tpls>
      </n>
      <n v="31" in="0">
        <tpls c="6">
          <tpl fld="0" item="0"/>
          <tpl fld="2" item="3"/>
          <tpl fld="1" item="3"/>
          <tpl hier="218" item="2"/>
          <tpl fld="3" item="3"/>
          <tpl fld="5" item="8"/>
        </tpls>
      </n>
      <n v="2248" in="0">
        <tpls c="6">
          <tpl fld="0" item="0"/>
          <tpl fld="2" item="2"/>
          <tpl fld="1" item="3"/>
          <tpl hier="218" item="2"/>
          <tpl fld="3" item="5"/>
          <tpl fld="5" item="5"/>
        </tpls>
      </n>
      <n v="1" in="0">
        <tpls c="6">
          <tpl fld="0" item="0"/>
          <tpl fld="2" item="1"/>
          <tpl fld="1" item="3"/>
          <tpl hier="218" item="2"/>
          <tpl fld="3" item="4"/>
          <tpl fld="5" item="8"/>
        </tpls>
      </n>
      <n v="67" in="0">
        <tpls c="6">
          <tpl fld="0" item="0"/>
          <tpl fld="2" item="5"/>
          <tpl fld="1" item="3"/>
          <tpl hier="218" item="2"/>
          <tpl fld="3" item="5"/>
          <tpl fld="5" item="7"/>
        </tpls>
      </n>
      <n v="17" in="0">
        <tpls c="6">
          <tpl fld="0" item="0"/>
          <tpl fld="2" item="3"/>
          <tpl fld="1" item="3"/>
          <tpl hier="218" item="2"/>
          <tpl fld="3" item="1"/>
          <tpl fld="5" item="2"/>
        </tpls>
      </n>
      <n v="5" in="0">
        <tpls c="6">
          <tpl fld="0" item="0"/>
          <tpl fld="2" item="0"/>
          <tpl fld="1" item="3"/>
          <tpl hier="218" item="2"/>
          <tpl fld="3" item="3"/>
          <tpl fld="5" item="5"/>
        </tpls>
      </n>
      <n v="0" in="0">
        <tpls c="6">
          <tpl fld="0" item="0"/>
          <tpl fld="2" item="5"/>
          <tpl fld="1" item="3"/>
          <tpl hier="218" item="2"/>
          <tpl fld="3" item="4"/>
          <tpl fld="5" item="6"/>
        </tpls>
      </n>
      <n v="2" in="0">
        <tpls c="6">
          <tpl fld="0" item="0"/>
          <tpl fld="2" item="3"/>
          <tpl fld="1" item="3"/>
          <tpl hier="218" item="2"/>
          <tpl fld="3" item="4"/>
          <tpl fld="5" item="5"/>
        </tpls>
      </n>
      <n v="74" in="0">
        <tpls c="6">
          <tpl fld="0" item="0"/>
          <tpl fld="2" item="1"/>
          <tpl fld="1" item="3"/>
          <tpl hier="218" item="2"/>
          <tpl fld="3" item="1"/>
          <tpl fld="5" item="8"/>
        </tpls>
      </n>
      <n v="37" in="0">
        <tpls c="6">
          <tpl fld="8" item="1"/>
          <tpl fld="0" item="0"/>
          <tpl fld="1" item="3"/>
          <tpl hier="218" item="2"/>
          <tpl fld="3" item="7"/>
          <tpl fld="7" item="0"/>
        </tpls>
      </n>
      <n v="1" in="0">
        <tpls c="6">
          <tpl fld="8" item="4"/>
          <tpl fld="0" item="0"/>
          <tpl fld="1" item="3"/>
          <tpl hier="218" item="2"/>
          <tpl fld="3" item="5"/>
          <tpl fld="5" item="2"/>
        </tpls>
      </n>
      <n v="33" in="0">
        <tpls c="6">
          <tpl fld="8" item="0"/>
          <tpl fld="0" item="0"/>
          <tpl fld="1" item="3"/>
          <tpl hier="218" item="2"/>
          <tpl fld="3" item="5"/>
          <tpl fld="5" item="6"/>
        </tpls>
      </n>
      <n v="16" in="0">
        <tpls c="6">
          <tpl fld="8" item="2"/>
          <tpl fld="0" item="0"/>
          <tpl fld="1" item="3"/>
          <tpl hier="218" item="2"/>
          <tpl fld="3" item="1"/>
          <tpl fld="5" item="4"/>
        </tpls>
      </n>
      <n v="87" in="0">
        <tpls c="6">
          <tpl fld="8" item="3"/>
          <tpl fld="0" item="0"/>
          <tpl fld="1" item="3"/>
          <tpl hier="218" item="2"/>
          <tpl fld="3" item="1"/>
          <tpl fld="5" item="2"/>
        </tpls>
      </n>
      <n v="87" in="0">
        <tpls c="6">
          <tpl fld="8" item="1"/>
          <tpl fld="0" item="0"/>
          <tpl fld="1" item="3"/>
          <tpl hier="218" item="2"/>
          <tpl fld="3" item="1"/>
          <tpl fld="5" item="6"/>
        </tpls>
      </n>
      <n v="14" in="0">
        <tpls c="6">
          <tpl fld="8" item="4"/>
          <tpl fld="0" item="0"/>
          <tpl fld="1" item="3"/>
          <tpl hier="218" item="2"/>
          <tpl fld="3" item="3"/>
          <tpl fld="5" item="7"/>
        </tpls>
      </n>
      <n v="1419" in="0">
        <tpls c="6">
          <tpl fld="8" item="0"/>
          <tpl fld="0" item="0"/>
          <tpl fld="1" item="3"/>
          <tpl hier="218" item="2"/>
          <tpl fld="3" item="3"/>
          <tpl fld="5" item="5"/>
        </tpls>
      </n>
      <n v="1270" in="0">
        <tpls c="6">
          <tpl fld="8" item="2"/>
          <tpl fld="0" item="0"/>
          <tpl fld="1" item="3"/>
          <tpl hier="218" item="2"/>
          <tpl fld="3" item="3"/>
          <tpl fld="5" item="8"/>
        </tpls>
      </n>
      <n v="3" in="0">
        <tpls c="6">
          <tpl fld="8" item="3"/>
          <tpl fld="0" item="0"/>
          <tpl fld="1" item="3"/>
          <tpl hier="218" item="2"/>
          <tpl fld="3" item="4"/>
          <tpl fld="5" item="7"/>
        </tpls>
      </n>
      <n v="9" in="0">
        <tpls c="6">
          <tpl fld="8" item="1"/>
          <tpl fld="0" item="0"/>
          <tpl fld="1" item="3"/>
          <tpl hier="218" item="2"/>
          <tpl fld="3" item="4"/>
          <tpl fld="5" item="5"/>
        </tpls>
      </n>
      <n v="2" in="0">
        <tpls c="5">
          <tpl fld="8" item="4"/>
          <tpl fld="0" item="0"/>
          <tpl fld="1" item="3"/>
          <tpl hier="218" item="2"/>
          <tpl fld="3" item="6"/>
        </tpls>
      </n>
      <n v="240" in="0">
        <tpls c="6">
          <tpl fld="8" item="1"/>
          <tpl fld="0" item="0"/>
          <tpl fld="1" item="3"/>
          <tpl hier="218" item="2"/>
          <tpl fld="3" item="7"/>
          <tpl fld="7" item="2"/>
        </tpls>
      </n>
      <n v="329" in="0">
        <tpls c="6">
          <tpl fld="8" item="2"/>
          <tpl fld="0" item="0"/>
          <tpl fld="1" item="3"/>
          <tpl hier="218" item="2"/>
          <tpl fld="3" item="5"/>
          <tpl fld="5" item="6"/>
        </tpls>
      </n>
      <n v="1438" in="0">
        <tpls c="6">
          <tpl fld="8" item="2"/>
          <tpl fld="0" item="0"/>
          <tpl fld="1" item="3"/>
          <tpl hier="218" item="2"/>
          <tpl fld="3" item="1"/>
          <tpl fld="5" item="3"/>
        </tpls>
      </n>
      <n v="96" in="0">
        <tpls c="6">
          <tpl fld="8" item="4"/>
          <tpl fld="0" item="0"/>
          <tpl fld="1" item="3"/>
          <tpl hier="218" item="2"/>
          <tpl fld="3" item="3"/>
          <tpl fld="5" item="6"/>
        </tpls>
      </n>
      <n v="340" in="0">
        <tpls c="6">
          <tpl fld="8" item="2"/>
          <tpl fld="0" item="0"/>
          <tpl fld="1" item="3"/>
          <tpl hier="218" item="2"/>
          <tpl fld="3" item="4"/>
          <tpl fld="5" item="8"/>
        </tpls>
      </n>
      <n v="256" in="0">
        <tpls c="5">
          <tpl fld="8" item="1"/>
          <tpl fld="0" item="0"/>
          <tpl fld="1" item="3"/>
          <tpl hier="218" item="2"/>
          <tpl fld="3" item="2"/>
        </tpls>
      </n>
      <n v="6" in="0">
        <tpls c="6">
          <tpl fld="8" item="4"/>
          <tpl fld="0" item="0"/>
          <tpl fld="1" item="3"/>
          <tpl hier="218" item="2"/>
          <tpl fld="3" item="7"/>
          <tpl fld="7" item="4"/>
        </tpls>
      </n>
      <n v="2" in="0">
        <tpls c="6">
          <tpl fld="8" item="0"/>
          <tpl fld="0" item="0"/>
          <tpl fld="1" item="3"/>
          <tpl hier="218" item="2"/>
          <tpl fld="3" item="5"/>
          <tpl fld="5" item="4"/>
        </tpls>
      </n>
      <n v="116" in="0">
        <tpls c="6">
          <tpl fld="8" item="2"/>
          <tpl fld="0" item="0"/>
          <tpl fld="1" item="3"/>
          <tpl hier="218" item="2"/>
          <tpl fld="3" item="5"/>
          <tpl fld="5" item="2"/>
        </tpls>
      </n>
      <n v="304" in="0">
        <tpls c="6">
          <tpl fld="8" item="3"/>
          <tpl fld="0" item="0"/>
          <tpl fld="1" item="3"/>
          <tpl hier="218" item="2"/>
          <tpl fld="3" item="5"/>
          <tpl fld="5" item="6"/>
        </tpls>
      </n>
      <n v="54" in="0">
        <tpls c="6">
          <tpl fld="8" item="1"/>
          <tpl fld="0" item="0"/>
          <tpl fld="1" item="3"/>
          <tpl hier="218" item="2"/>
          <tpl fld="3" item="1"/>
          <tpl fld="5" item="4"/>
        </tpls>
      </n>
      <n v="9" in="0">
        <tpls c="6">
          <tpl fld="8" item="4"/>
          <tpl fld="0" item="0"/>
          <tpl fld="1" item="3"/>
          <tpl hier="218" item="2"/>
          <tpl fld="3" item="1"/>
          <tpl fld="5" item="5"/>
        </tpls>
      </n>
      <n v="109" in="0">
        <tpls c="6">
          <tpl fld="8" item="0"/>
          <tpl fld="0" item="0"/>
          <tpl fld="1" item="3"/>
          <tpl hier="218" item="2"/>
          <tpl fld="3" item="1"/>
          <tpl fld="5" item="8"/>
        </tpls>
      </n>
      <n v="448" in="0">
        <tpls c="6">
          <tpl fld="8" item="2"/>
          <tpl fld="0" item="0"/>
          <tpl fld="1" item="3"/>
          <tpl hier="218" item="2"/>
          <tpl fld="3" item="3"/>
          <tpl fld="5" item="7"/>
        </tpls>
      </n>
      <n v="23" in="0">
        <tpls c="6">
          <tpl fld="8" item="3"/>
          <tpl fld="0" item="0"/>
          <tpl fld="1" item="3"/>
          <tpl hier="218" item="2"/>
          <tpl fld="3" item="3"/>
          <tpl fld="5" item="5"/>
        </tpls>
      </n>
      <n v="7" in="0">
        <tpls c="6">
          <tpl fld="8" item="1"/>
          <tpl fld="0" item="0"/>
          <tpl fld="1" item="3"/>
          <tpl hier="218" item="2"/>
          <tpl fld="3" item="3"/>
          <tpl fld="5" item="8"/>
        </tpls>
      </n>
      <n v="110" in="0">
        <tpls c="6">
          <tpl fld="8" item="4"/>
          <tpl fld="0" item="0"/>
          <tpl fld="1" item="3"/>
          <tpl hier="218" item="2"/>
          <tpl fld="3" item="4"/>
          <tpl fld="5" item="0"/>
        </tpls>
      </n>
      <n v="678" in="0">
        <tpls c="6">
          <tpl fld="8" item="0"/>
          <tpl fld="0" item="0"/>
          <tpl fld="1" item="3"/>
          <tpl hier="218" item="2"/>
          <tpl fld="3" item="4"/>
          <tpl fld="5" item="3"/>
        </tpls>
      </n>
      <n v="161" in="0">
        <tpls c="5">
          <tpl fld="8" item="2"/>
          <tpl fld="0" item="0"/>
          <tpl fld="1" item="3"/>
          <tpl hier="218" item="2"/>
          <tpl fld="3" item="6"/>
        </tpls>
      </n>
      <n v="348" in="0">
        <tpls c="6">
          <tpl fld="8" item="3"/>
          <tpl fld="0" item="0"/>
          <tpl fld="1" item="3"/>
          <tpl hier="218" item="2"/>
          <tpl fld="3" item="7"/>
          <tpl fld="7" item="4"/>
        </tpls>
      </n>
      <n v="829" in="0">
        <tpls c="6">
          <tpl fld="8" item="0"/>
          <tpl fld="0" item="0"/>
          <tpl fld="1" item="3"/>
          <tpl hier="218" item="2"/>
          <tpl fld="3" item="5"/>
          <tpl fld="5" item="8"/>
        </tpls>
      </n>
      <n v="5" in="0">
        <tpls c="6">
          <tpl fld="8" item="3"/>
          <tpl fld="0" item="0"/>
          <tpl fld="1" item="3"/>
          <tpl hier="218" item="2"/>
          <tpl fld="3" item="3"/>
          <tpl fld="5" item="1"/>
        </tpls>
      </n>
      <m in="0">
        <tpls c="6">
          <tpl fld="8" item="0"/>
          <tpl fld="0" item="0"/>
          <tpl fld="1" item="3"/>
          <tpl hier="218" item="2"/>
          <tpl fld="3" item="4"/>
          <tpl fld="5" item="4"/>
        </tpls>
      </m>
      <n v="16099" in="0">
        <tpls c="5">
          <tpl fld="8" item="3"/>
          <tpl fld="0" item="0"/>
          <tpl fld="1" item="3"/>
          <tpl hier="218" item="2"/>
          <tpl fld="4" item="0"/>
        </tpls>
      </n>
      <n v="1624" in="0">
        <tpls c="6">
          <tpl fld="8" item="1"/>
          <tpl fld="0" item="0"/>
          <tpl fld="1" item="3"/>
          <tpl hier="218" item="2"/>
          <tpl fld="3" item="7"/>
          <tpl fld="7" item="1"/>
        </tpls>
      </n>
      <n v="1" in="0">
        <tpls c="6">
          <tpl fld="8" item="4"/>
          <tpl fld="0" item="0"/>
          <tpl fld="1" item="3"/>
          <tpl hier="218" item="2"/>
          <tpl fld="3" item="7"/>
          <tpl fld="7" item="3"/>
        </tpls>
      </n>
      <n v="13" in="0">
        <tpls c="6">
          <tpl fld="8" item="0"/>
          <tpl fld="0" item="0"/>
          <tpl fld="1" item="3"/>
          <tpl hier="218" item="2"/>
          <tpl fld="3" item="5"/>
          <tpl fld="5" item="7"/>
        </tpls>
      </n>
      <n v="1361" in="0">
        <tpls c="6">
          <tpl fld="8" item="2"/>
          <tpl fld="0" item="0"/>
          <tpl fld="1" item="3"/>
          <tpl hier="218" item="2"/>
          <tpl fld="3" item="5"/>
          <tpl fld="5" item="5"/>
        </tpls>
      </n>
      <n v="471" in="0">
        <tpls c="6">
          <tpl fld="8" item="3"/>
          <tpl fld="0" item="0"/>
          <tpl fld="1" item="3"/>
          <tpl hier="218" item="2"/>
          <tpl fld="3" item="5"/>
          <tpl fld="5" item="8"/>
        </tpls>
      </n>
      <n v="40" in="0">
        <tpls c="6">
          <tpl fld="8" item="1"/>
          <tpl fld="0" item="0"/>
          <tpl fld="1" item="3"/>
          <tpl hier="218" item="2"/>
          <tpl fld="3" item="1"/>
          <tpl fld="5" item="7"/>
        </tpls>
      </n>
      <n v="12" in="0">
        <tpls c="6">
          <tpl fld="8" item="4"/>
          <tpl fld="0" item="0"/>
          <tpl fld="1" item="3"/>
          <tpl hier="218" item="2"/>
          <tpl fld="3" item="1"/>
          <tpl fld="5" item="3"/>
        </tpls>
      </n>
      <n v="283" in="0">
        <tpls c="6">
          <tpl fld="8" item="0"/>
          <tpl fld="0" item="0"/>
          <tpl fld="1" item="3"/>
          <tpl hier="218" item="2"/>
          <tpl fld="3" item="3"/>
          <tpl fld="5" item="1"/>
        </tpls>
      </n>
      <n v="345" in="0">
        <tpls c="6">
          <tpl fld="8" item="2"/>
          <tpl fld="0" item="0"/>
          <tpl fld="1" item="3"/>
          <tpl hier="218" item="2"/>
          <tpl fld="3" item="3"/>
          <tpl fld="5" item="0"/>
        </tpls>
      </n>
      <n v="35" in="0">
        <tpls c="6">
          <tpl fld="8" item="3"/>
          <tpl fld="0" item="0"/>
          <tpl fld="1" item="3"/>
          <tpl hier="218" item="2"/>
          <tpl fld="3" item="3"/>
          <tpl fld="5" item="3"/>
        </tpls>
      </n>
      <n v="6" in="0">
        <tpls c="6">
          <tpl fld="8" item="1"/>
          <tpl fld="0" item="0"/>
          <tpl fld="1" item="3"/>
          <tpl hier="218" item="2"/>
          <tpl fld="3" item="4"/>
          <tpl fld="5" item="1"/>
        </tpls>
      </n>
      <n v="5" in="0">
        <tpls c="6">
          <tpl fld="8" item="4"/>
          <tpl fld="0" item="0"/>
          <tpl fld="1" item="3"/>
          <tpl hier="218" item="2"/>
          <tpl fld="3" item="4"/>
          <tpl fld="5" item="2"/>
        </tpls>
      </n>
      <n v="37" in="0">
        <tpls c="6">
          <tpl fld="8" item="0"/>
          <tpl fld="0" item="0"/>
          <tpl fld="1" item="3"/>
          <tpl hier="218" item="2"/>
          <tpl fld="3" item="4"/>
          <tpl fld="5" item="6"/>
        </tpls>
      </n>
      <n v="2" in="0">
        <tpls c="5">
          <tpl fld="8" item="4"/>
          <tpl fld="0" item="0"/>
          <tpl fld="1" item="3"/>
          <tpl hier="218" item="2"/>
          <tpl fld="3" item="0"/>
        </tpls>
      </n>
      <n v="16" in="0">
        <tpls c="6">
          <tpl fld="8" item="0"/>
          <tpl fld="0" item="0"/>
          <tpl fld="1" item="3"/>
          <tpl hier="218" item="2"/>
          <tpl fld="3" item="5"/>
          <tpl fld="5" item="2"/>
        </tpls>
      </n>
      <n v="1732" in="0">
        <tpls c="6">
          <tpl fld="8" item="3"/>
          <tpl fld="0" item="0"/>
          <tpl fld="1" item="3"/>
          <tpl hier="218" item="2"/>
          <tpl fld="3" item="1"/>
          <tpl fld="5" item="5"/>
        </tpls>
      </n>
      <n v="2293" in="0">
        <tpls c="6">
          <tpl fld="8" item="0"/>
          <tpl fld="0" item="0"/>
          <tpl fld="1" item="3"/>
          <tpl hier="218" item="2"/>
          <tpl fld="3" item="3"/>
          <tpl fld="5" item="3"/>
        </tpls>
      </n>
      <n v="2" in="0">
        <tpls c="6">
          <tpl fld="8" item="3"/>
          <tpl fld="0" item="0"/>
          <tpl fld="1" item="3"/>
          <tpl hier="218" item="2"/>
          <tpl fld="3" item="4"/>
          <tpl fld="5" item="6"/>
        </tpls>
      </n>
      <n v="195.12427027027027" in="1">
        <tpls c="4">
          <tpl fld="10" item="0"/>
          <tpl fld="1" item="1"/>
          <tpl hier="218" item="2"/>
          <tpl fld="3" item="5"/>
        </tpls>
      </n>
      <n v="54" in="0">
        <tpls c="4">
          <tpl fld="10" item="0"/>
          <tpl fld="1" item="3"/>
          <tpl hier="218" item="2"/>
          <tpl fld="3" item="2"/>
        </tpls>
      </n>
      <n v="1.4420707190613681E-2" in="2">
        <tpls c="4">
          <tpl fld="0" item="0"/>
          <tpl fld="1" item="2"/>
          <tpl hier="218" item="2"/>
          <tpl fld="3" item="3"/>
        </tpls>
      </n>
      <n v="2.5761401156823589E-2" in="2">
        <tpls c="4">
          <tpl fld="0" item="0"/>
          <tpl fld="1" item="2"/>
          <tpl hier="218" item="2"/>
          <tpl fld="3" item="5"/>
        </tpls>
      </n>
      <n v="497" in="0">
        <tpls c="5">
          <tpl fld="0" item="0"/>
          <tpl fld="1" item="3"/>
          <tpl fld="9" item="1"/>
          <tpl hier="218" item="2"/>
          <tpl fld="3" item="2"/>
        </tpls>
      </n>
      <n v="7143" in="0">
        <tpls c="5">
          <tpl fld="0" item="0"/>
          <tpl fld="1" item="3"/>
          <tpl hier="218" item="2"/>
          <tpl fld="3" item="5"/>
          <tpl fld="5" item="1"/>
        </tpls>
      </n>
      <n v="3199" in="0">
        <tpls c="6">
          <tpl fld="0" item="0"/>
          <tpl fld="1" item="3"/>
          <tpl fld="9" item="0"/>
          <tpl hier="218" item="2"/>
          <tpl fld="3" item="5"/>
          <tpl fld="5" item="5"/>
        </tpls>
      </n>
      <n v="119" in="0">
        <tpls c="6">
          <tpl fld="0" item="0"/>
          <tpl fld="1" item="3"/>
          <tpl fld="9" item="0"/>
          <tpl hier="218" item="2"/>
          <tpl fld="3" item="1"/>
          <tpl fld="5" item="2"/>
        </tpls>
      </n>
      <n v="4433" in="0">
        <tpls c="5">
          <tpl fld="0" item="0"/>
          <tpl fld="1" item="3"/>
          <tpl hier="218" item="2"/>
          <tpl fld="3" item="3"/>
          <tpl fld="5" item="3"/>
        </tpls>
      </n>
      <n v="17" in="0">
        <tpls c="6">
          <tpl fld="0" item="0"/>
          <tpl fld="1" item="3"/>
          <tpl fld="9" item="1"/>
          <tpl hier="218" item="2"/>
          <tpl fld="3" item="4"/>
          <tpl fld="5" item="6"/>
        </tpls>
      </n>
      <n v="12499" in="0">
        <tpls c="5">
          <tpl fld="0" item="0"/>
          <tpl fld="1" item="3"/>
          <tpl fld="9" item="1"/>
          <tpl hier="218" item="2"/>
          <tpl fld="4" item="0"/>
        </tpls>
      </n>
      <n v="405" in="0">
        <tpls c="6">
          <tpl fld="0" item="0"/>
          <tpl fld="1" item="3"/>
          <tpl fld="9" item="1"/>
          <tpl hier="218" item="2"/>
          <tpl fld="3" item="1"/>
          <tpl fld="5" item="0"/>
        </tpls>
      </n>
      <n v="3712" in="0">
        <tpls c="5">
          <tpl fld="0" item="0"/>
          <tpl fld="1" item="3"/>
          <tpl hier="218" item="2"/>
          <tpl fld="3" item="3"/>
          <tpl fld="5" item="8"/>
        </tpls>
      </n>
      <n v="196" in="0">
        <tpls c="5">
          <tpl fld="0" item="0"/>
          <tpl fld="1" item="3"/>
          <tpl fld="9" item="1"/>
          <tpl hier="218" item="2"/>
          <tpl fld="3" item="0"/>
        </tpls>
      </n>
      <n v="484" in="0">
        <tpls c="5">
          <tpl fld="0" item="0"/>
          <tpl fld="1" item="3"/>
          <tpl hier="218" item="2"/>
          <tpl fld="3" item="7"/>
          <tpl fld="7" item="3"/>
        </tpls>
      </n>
      <n v="149" in="0">
        <tpls c="6">
          <tpl fld="0" item="0"/>
          <tpl fld="1" item="3"/>
          <tpl fld="9" item="0"/>
          <tpl hier="218" item="2"/>
          <tpl fld="3" item="5"/>
          <tpl fld="5" item="2"/>
        </tpls>
      </n>
      <n v="348" in="0">
        <tpls c="6">
          <tpl fld="0" item="0"/>
          <tpl fld="1" item="3"/>
          <tpl fld="9" item="1"/>
          <tpl hier="218" item="2"/>
          <tpl fld="3" item="1"/>
          <tpl fld="5" item="1"/>
        </tpls>
      </n>
      <n v="4082" in="0">
        <tpls c="5">
          <tpl fld="0" item="0"/>
          <tpl fld="1" item="3"/>
          <tpl hier="218" item="2"/>
          <tpl fld="3" item="1"/>
          <tpl fld="5" item="3"/>
        </tpls>
      </n>
      <n v="165" in="0">
        <tpls c="6">
          <tpl fld="0" item="0"/>
          <tpl fld="1" item="3"/>
          <tpl fld="9" item="0"/>
          <tpl hier="218" item="2"/>
          <tpl fld="3" item="3"/>
          <tpl fld="5" item="7"/>
        </tpls>
      </n>
      <n v="1040" in="0">
        <tpls c="5">
          <tpl fld="0" item="0"/>
          <tpl fld="1" item="3"/>
          <tpl hier="218" item="2"/>
          <tpl fld="3" item="4"/>
          <tpl fld="5" item="8"/>
        </tpls>
      </n>
      <n v="64" in="0">
        <tpls c="6">
          <tpl fld="0" item="0"/>
          <tpl fld="1" item="3"/>
          <tpl fld="9" item="1"/>
          <tpl hier="218" item="2"/>
          <tpl fld="3" item="5"/>
          <tpl fld="5" item="2"/>
        </tpls>
      </n>
      <n v="353" in="0">
        <tpls c="6">
          <tpl fld="0" item="0"/>
          <tpl fld="1" item="3"/>
          <tpl fld="9" item="1"/>
          <tpl hier="218" item="2"/>
          <tpl fld="3" item="3"/>
          <tpl fld="5" item="7"/>
        </tpls>
      </n>
      <n v="105" in="0">
        <tpls c="5">
          <tpl fld="0" item="0"/>
          <tpl fld="1" item="3"/>
          <tpl hier="218" item="2"/>
          <tpl fld="3" item="4"/>
          <tpl fld="5" item="6"/>
        </tpls>
      </n>
      <n v="724" in="0">
        <tpls c="5">
          <tpl fld="0" item="0"/>
          <tpl fld="1" item="3"/>
          <tpl hier="218" item="2"/>
          <tpl fld="3" item="7"/>
          <tpl fld="7" item="2"/>
        </tpls>
      </n>
      <n v="499" in="0">
        <tpls c="6">
          <tpl fld="0" item="0"/>
          <tpl fld="1" item="3"/>
          <tpl fld="9" item="0"/>
          <tpl hier="218" item="2"/>
          <tpl fld="3" item="5"/>
          <tpl fld="5" item="7"/>
        </tpls>
      </n>
      <n v="130" in="0">
        <tpls c="6">
          <tpl fld="0" item="0"/>
          <tpl fld="1" item="3"/>
          <tpl fld="9" item="1"/>
          <tpl hier="218" item="2"/>
          <tpl fld="3" item="5"/>
          <tpl fld="5" item="6"/>
        </tpls>
      </n>
      <n v="149" in="0">
        <tpls c="5">
          <tpl fld="0" item="0"/>
          <tpl fld="1" item="3"/>
          <tpl hier="218" item="2"/>
          <tpl fld="3" item="1"/>
          <tpl fld="5" item="2"/>
        </tpls>
      </n>
      <n v="450" in="0">
        <tpls c="6">
          <tpl fld="0" item="0"/>
          <tpl fld="1" item="3"/>
          <tpl fld="9" item="0"/>
          <tpl hier="218" item="2"/>
          <tpl fld="3" item="3"/>
          <tpl fld="5" item="1"/>
        </tpls>
      </n>
      <n v="530" in="0">
        <tpls c="6">
          <tpl fld="0" item="0"/>
          <tpl fld="1" item="3"/>
          <tpl fld="9" item="1"/>
          <tpl hier="218" item="2"/>
          <tpl fld="3" item="3"/>
          <tpl fld="5" item="5"/>
        </tpls>
      </n>
      <n v="29" in="0">
        <tpls c="5">
          <tpl fld="0" item="0"/>
          <tpl fld="1" item="3"/>
          <tpl hier="218" item="2"/>
          <tpl fld="3" item="4"/>
          <tpl fld="5" item="7"/>
        </tpls>
      </n>
      <n v="88" in="0">
        <tpls c="6">
          <tpl fld="0" item="0"/>
          <tpl fld="1" item="3"/>
          <tpl fld="9" item="0"/>
          <tpl hier="218" item="2"/>
          <tpl fld="3" item="4"/>
          <tpl fld="5" item="6"/>
        </tpls>
      </n>
      <n v="855" in="0">
        <tpls c="6">
          <tpl fld="0" item="0"/>
          <tpl fld="1" item="3"/>
          <tpl fld="9" item="1"/>
          <tpl hier="218" item="2"/>
          <tpl fld="3" item="1"/>
          <tpl fld="5" item="5"/>
        </tpls>
      </n>
      <n v="943" in="0">
        <tpls c="6">
          <tpl fld="0" item="0"/>
          <tpl fld="1" item="3"/>
          <tpl fld="9" item="0"/>
          <tpl hier="218" item="2"/>
          <tpl fld="3" item="3"/>
          <tpl fld="5" item="6"/>
        </tpls>
      </n>
      <n v="928" in="0">
        <tpls c="4">
          <tpl fld="0" item="0"/>
          <tpl fld="1" item="3"/>
          <tpl hier="218" item="2"/>
          <tpl fld="3" item="6"/>
        </tpls>
      </n>
      <n v="98" in="0">
        <tpls c="6">
          <tpl fld="0" item="0"/>
          <tpl fld="1" item="3"/>
          <tpl fld="9" item="1"/>
          <tpl hier="218" item="2"/>
          <tpl fld="3" item="4"/>
          <tpl fld="5" item="3"/>
        </tpls>
      </n>
      <n v="695" in="0">
        <tpls c="5">
          <tpl fld="0" item="0"/>
          <tpl fld="1" item="3"/>
          <tpl hier="218" item="2"/>
          <tpl fld="3" item="5"/>
          <tpl fld="5" item="7"/>
        </tpls>
      </n>
      <n v="1" in="0">
        <tpls c="6">
          <tpl fld="0" item="0"/>
          <tpl fld="1" item="3"/>
          <tpl fld="9" item="0"/>
          <tpl hier="218" item="2"/>
          <tpl fld="3" item="3"/>
          <tpl fld="5" item="4"/>
        </tpls>
      </n>
      <n v="971" in="0">
        <tpls c="6">
          <tpl fld="0" item="0"/>
          <tpl fld="1" item="3"/>
          <tpl fld="9" item="0"/>
          <tpl hier="218" item="2"/>
          <tpl fld="3" item="4"/>
          <tpl fld="5" item="8"/>
        </tpls>
      </n>
      <n v="131" in="0">
        <tpls c="6">
          <tpl fld="0" item="0"/>
          <tpl fld="6" item="4"/>
          <tpl fld="1" item="3"/>
          <tpl hier="218" item="2"/>
          <tpl fld="3" item="7"/>
          <tpl fld="7" item="3"/>
        </tpls>
      </n>
      <n v="12" in="0">
        <tpls c="6">
          <tpl fld="0" item="0"/>
          <tpl fld="6" item="1"/>
          <tpl fld="1" item="3"/>
          <tpl hier="218" item="2"/>
          <tpl fld="3" item="1"/>
          <tpl fld="5" item="0"/>
        </tpls>
      </n>
      <m in="0">
        <tpls c="6">
          <tpl fld="0" item="0"/>
          <tpl fld="6" item="1"/>
          <tpl fld="1" item="3"/>
          <tpl hier="218" item="2"/>
          <tpl fld="3" item="4"/>
          <tpl fld="5" item="4"/>
        </tpls>
      </m>
      <n v="134" in="0">
        <tpls c="6">
          <tpl fld="0" item="0"/>
          <tpl fld="6" item="1"/>
          <tpl fld="1" item="3"/>
          <tpl hier="218" item="2"/>
          <tpl fld="3" item="3"/>
          <tpl fld="5" item="8"/>
        </tpls>
      </n>
      <n v="249" in="0">
        <tpls c="6">
          <tpl fld="0" item="0"/>
          <tpl fld="6" item="1"/>
          <tpl fld="1" item="3"/>
          <tpl hier="218" item="2"/>
          <tpl fld="3" item="5"/>
          <tpl fld="5" item="4"/>
        </tpls>
      </n>
      <n v="30" in="0">
        <tpls c="6">
          <tpl fld="0" item="0"/>
          <tpl fld="6" item="2"/>
          <tpl fld="1" item="3"/>
          <tpl hier="218" item="2"/>
          <tpl fld="3" item="1"/>
          <tpl fld="5" item="2"/>
        </tpls>
      </n>
      <n v="60" in="0">
        <tpls c="6">
          <tpl fld="0" item="0"/>
          <tpl fld="6" item="0"/>
          <tpl fld="1" item="3"/>
          <tpl hier="218" item="2"/>
          <tpl fld="3" item="5"/>
          <tpl fld="5" item="7"/>
        </tpls>
      </n>
      <n v="1183" in="0">
        <tpls c="6">
          <tpl fld="0" item="0"/>
          <tpl fld="6" item="4"/>
          <tpl fld="1" item="3"/>
          <tpl hier="218" item="2"/>
          <tpl fld="3" item="1"/>
          <tpl fld="5" item="3"/>
        </tpls>
      </n>
      <n v="106" in="0">
        <tpls c="6">
          <tpl fld="0" item="0"/>
          <tpl fld="6" item="4"/>
          <tpl fld="1" item="3"/>
          <tpl hier="218" item="2"/>
          <tpl fld="3" item="4"/>
          <tpl fld="5" item="8"/>
        </tpls>
      </n>
      <n v="108" in="0">
        <tpls c="5">
          <tpl fld="0" item="0"/>
          <tpl fld="6" item="0"/>
          <tpl fld="1" item="3"/>
          <tpl hier="218" item="2"/>
          <tpl fld="3" item="6"/>
        </tpls>
      </n>
      <n v="41" in="0">
        <tpls c="6">
          <tpl fld="0" item="0"/>
          <tpl fld="6" item="4"/>
          <tpl fld="1" item="3"/>
          <tpl hier="218" item="2"/>
          <tpl fld="3" item="5"/>
          <tpl fld="5" item="2"/>
        </tpls>
      </n>
      <n v="88" in="0">
        <tpls c="6">
          <tpl fld="0" item="0"/>
          <tpl fld="6" item="1"/>
          <tpl fld="1" item="3"/>
          <tpl hier="218" item="2"/>
          <tpl fld="3" item="1"/>
          <tpl fld="5" item="8"/>
        </tpls>
      </n>
      <n v="9" in="0">
        <tpls c="6">
          <tpl fld="0" item="0"/>
          <tpl fld="6" item="2"/>
          <tpl fld="1" item="3"/>
          <tpl hier="218" item="2"/>
          <tpl fld="3" item="4"/>
          <tpl fld="5" item="7"/>
        </tpls>
      </n>
      <n v="19" in="0">
        <tpls c="6">
          <tpl fld="0" item="0"/>
          <tpl fld="6" item="1"/>
          <tpl fld="1" item="3"/>
          <tpl hier="218" item="2"/>
          <tpl fld="3" item="7"/>
          <tpl fld="7" item="4"/>
        </tpls>
      </n>
      <n v="1" in="0">
        <tpls c="6">
          <tpl fld="0" item="0"/>
          <tpl fld="6" item="3"/>
          <tpl fld="1" item="3"/>
          <tpl hier="218" item="2"/>
          <tpl fld="3" item="4"/>
          <tpl fld="5" item="2"/>
        </tpls>
      </n>
      <n v="108" in="0">
        <tpls c="6">
          <tpl fld="0" item="0"/>
          <tpl fld="6" item="1"/>
          <tpl fld="1" item="3"/>
          <tpl hier="218" item="2"/>
          <tpl fld="3" item="5"/>
          <tpl fld="5" item="0"/>
        </tpls>
      </n>
      <n v="1519" in="0">
        <tpls c="6">
          <tpl fld="0" item="0"/>
          <tpl fld="6" item="2"/>
          <tpl fld="1" item="3"/>
          <tpl hier="218" item="2"/>
          <tpl fld="3" item="1"/>
          <tpl fld="5" item="3"/>
        </tpls>
      </n>
      <m in="0">
        <tpls c="6">
          <tpl fld="0" item="0"/>
          <tpl fld="6" item="3"/>
          <tpl fld="1" item="3"/>
          <tpl hier="218" item="2"/>
          <tpl fld="3" item="4"/>
          <tpl fld="5" item="4"/>
        </tpls>
      </m>
      <n v="73" in="0">
        <tpls c="6">
          <tpl fld="0" item="0"/>
          <tpl fld="6" item="0"/>
          <tpl fld="1" item="3"/>
          <tpl hier="218" item="2"/>
          <tpl fld="3" item="4"/>
          <tpl fld="5" item="0"/>
        </tpls>
      </n>
      <n v="7" in="0">
        <tpls c="6">
          <tpl fld="0" item="0"/>
          <tpl fld="6" item="4"/>
          <tpl fld="1" item="3"/>
          <tpl hier="218" item="2"/>
          <tpl fld="3" item="4"/>
          <tpl fld="5" item="7"/>
        </tpls>
      </n>
      <n v="2096" in="0">
        <tpls c="6">
          <tpl fld="0" item="0"/>
          <tpl fld="2" item="2"/>
          <tpl fld="1" item="3"/>
          <tpl hier="218" item="2"/>
          <tpl fld="3" item="5"/>
          <tpl fld="5" item="1"/>
        </tpls>
      </n>
      <n v="10" in="0">
        <tpls c="6">
          <tpl fld="0" item="0"/>
          <tpl fld="2" item="1"/>
          <tpl fld="1" item="3"/>
          <tpl hier="218" item="2"/>
          <tpl fld="3" item="1"/>
          <tpl fld="5" item="4"/>
        </tpls>
      </n>
      <n v="0" in="0">
        <tpls c="6">
          <tpl fld="0" item="0"/>
          <tpl fld="2" item="4"/>
          <tpl fld="1" item="3"/>
          <tpl hier="218" item="2"/>
          <tpl fld="3" item="3"/>
          <tpl fld="5" item="0"/>
        </tpls>
      </n>
      <n v="403" in="0">
        <tpls c="5">
          <tpl fld="0" item="0"/>
          <tpl fld="2" item="4"/>
          <tpl fld="1" item="3"/>
          <tpl hier="218" item="2"/>
          <tpl fld="3" item="2"/>
        </tpls>
      </n>
      <n v="248" in="0">
        <tpls c="6">
          <tpl fld="0" item="0"/>
          <tpl fld="2" item="2"/>
          <tpl fld="1" item="3"/>
          <tpl hier="218" item="2"/>
          <tpl fld="3" item="4"/>
          <tpl fld="5" item="1"/>
        </tpls>
      </n>
      <n v="40" in="0">
        <tpls c="6">
          <tpl fld="0" item="0"/>
          <tpl fld="2" item="5"/>
          <tpl fld="1" item="3"/>
          <tpl hier="218" item="2"/>
          <tpl fld="3" item="7"/>
          <tpl fld="7" item="3"/>
        </tpls>
      </n>
      <n v="6" in="0">
        <tpls c="6">
          <tpl fld="0" item="0"/>
          <tpl fld="2" item="3"/>
          <tpl fld="1" item="3"/>
          <tpl hier="218" item="2"/>
          <tpl fld="3" item="1"/>
          <tpl fld="5" item="4"/>
        </tpls>
      </n>
      <n v="0" in="0">
        <tpls c="6">
          <tpl fld="0" item="0"/>
          <tpl fld="2" item="0"/>
          <tpl fld="1" item="3"/>
          <tpl hier="218" item="2"/>
          <tpl fld="3" item="3"/>
          <tpl fld="5" item="7"/>
        </tpls>
      </n>
      <n v="10" in="0">
        <tpls c="6">
          <tpl fld="0" item="0"/>
          <tpl fld="2" item="0"/>
          <tpl fld="1" item="3"/>
          <tpl hier="218" item="2"/>
          <tpl fld="3" item="4"/>
          <tpl fld="5" item="5"/>
        </tpls>
      </n>
      <n v="0" in="0">
        <tpls c="6">
          <tpl fld="0" item="0"/>
          <tpl fld="2" item="1"/>
          <tpl fld="1" item="3"/>
          <tpl hier="218" item="2"/>
          <tpl fld="3" item="3"/>
          <tpl fld="5" item="4"/>
        </tpls>
      </n>
      <n v="75" in="0">
        <tpls c="6">
          <tpl fld="0" item="0"/>
          <tpl fld="2" item="3"/>
          <tpl fld="1" item="3"/>
          <tpl hier="218" item="2"/>
          <tpl fld="3" item="7"/>
          <tpl fld="7" item="2"/>
        </tpls>
      </n>
      <n v="7" in="0">
        <tpls c="6">
          <tpl fld="0" item="0"/>
          <tpl fld="2" item="0"/>
          <tpl fld="1" item="3"/>
          <tpl hier="218" item="2"/>
          <tpl fld="3" item="5"/>
          <tpl fld="5" item="6"/>
        </tpls>
      </n>
      <n v="3" in="0">
        <tpls c="6">
          <tpl fld="0" item="0"/>
          <tpl fld="2" item="5"/>
          <tpl fld="1" item="3"/>
          <tpl hier="218" item="2"/>
          <tpl fld="3" item="3"/>
          <tpl fld="5" item="1"/>
        </tpls>
      </n>
      <n v="0" in="0">
        <tpls c="6">
          <tpl fld="0" item="0"/>
          <tpl fld="2" item="3"/>
          <tpl fld="1" item="3"/>
          <tpl hier="218" item="2"/>
          <tpl fld="3" item="4"/>
          <tpl fld="5" item="7"/>
        </tpls>
      </n>
      <m in="0">
        <tpls c="6">
          <tpl fld="0" item="0"/>
          <tpl fld="2" item="2"/>
          <tpl fld="1" item="3"/>
          <tpl hier="218" item="2"/>
          <tpl fld="3" item="4"/>
          <tpl fld="5" item="4"/>
        </tpls>
      </m>
      <n v="194" in="0">
        <tpls c="6">
          <tpl fld="0" item="0"/>
          <tpl fld="2" item="4"/>
          <tpl fld="1" item="3"/>
          <tpl hier="218" item="2"/>
          <tpl fld="3" item="5"/>
          <tpl fld="5" item="7"/>
        </tpls>
      </n>
      <n v="0" in="0">
        <tpls c="6">
          <tpl fld="0" item="0"/>
          <tpl fld="2" item="4"/>
          <tpl fld="1" item="3"/>
          <tpl hier="218" item="2"/>
          <tpl fld="3" item="4"/>
          <tpl fld="5" item="6"/>
        </tpls>
      </n>
      <n v="218" in="0">
        <tpls c="6">
          <tpl fld="8" item="2"/>
          <tpl fld="0" item="0"/>
          <tpl fld="1" item="3"/>
          <tpl hier="218" item="2"/>
          <tpl fld="3" item="5"/>
          <tpl fld="5" item="7"/>
        </tpls>
      </n>
      <n v="1567" in="0">
        <tpls c="6">
          <tpl fld="8" item="3"/>
          <tpl fld="0" item="0"/>
          <tpl fld="1" item="3"/>
          <tpl hier="218" item="2"/>
          <tpl fld="3" item="5"/>
          <tpl fld="5" item="5"/>
        </tpls>
      </n>
      <n v="156" in="0">
        <tpls c="6">
          <tpl fld="8" item="1"/>
          <tpl fld="0" item="0"/>
          <tpl fld="1" item="3"/>
          <tpl hier="218" item="2"/>
          <tpl fld="3" item="5"/>
          <tpl fld="5" item="8"/>
        </tpls>
      </n>
      <n v="1" in="0">
        <tpls c="6">
          <tpl fld="8" item="4"/>
          <tpl fld="0" item="0"/>
          <tpl fld="1" item="3"/>
          <tpl hier="218" item="2"/>
          <tpl fld="3" item="1"/>
          <tpl fld="5" item="0"/>
        </tpls>
      </n>
      <n v="155" in="0">
        <tpls c="6">
          <tpl fld="8" item="0"/>
          <tpl fld="0" item="0"/>
          <tpl fld="1" item="3"/>
          <tpl hier="218" item="2"/>
          <tpl fld="3" item="1"/>
          <tpl fld="5" item="3"/>
        </tpls>
      </n>
      <n v="148" in="0">
        <tpls c="6">
          <tpl fld="8" item="2"/>
          <tpl fld="0" item="0"/>
          <tpl fld="1" item="3"/>
          <tpl hier="218" item="2"/>
          <tpl fld="3" item="3"/>
          <tpl fld="5" item="1"/>
        </tpls>
      </n>
      <n v="3" in="0">
        <tpls c="6">
          <tpl fld="8" item="3"/>
          <tpl fld="0" item="0"/>
          <tpl fld="1" item="3"/>
          <tpl hier="218" item="2"/>
          <tpl fld="3" item="3"/>
          <tpl fld="5" item="0"/>
        </tpls>
      </n>
      <n v="6" in="0">
        <tpls c="6">
          <tpl fld="8" item="1"/>
          <tpl fld="0" item="0"/>
          <tpl fld="1" item="3"/>
          <tpl hier="218" item="2"/>
          <tpl fld="3" item="3"/>
          <tpl fld="5" item="3"/>
        </tpls>
      </n>
      <m in="0">
        <tpls c="6">
          <tpl fld="8" item="4"/>
          <tpl fld="0" item="0"/>
          <tpl fld="1" item="3"/>
          <tpl hier="218" item="2"/>
          <tpl fld="3" item="4"/>
          <tpl fld="5" item="4"/>
        </tpls>
      </m>
      <n v="19" in="0">
        <tpls c="6">
          <tpl fld="8" item="0"/>
          <tpl fld="0" item="0"/>
          <tpl fld="1" item="3"/>
          <tpl hier="218" item="2"/>
          <tpl fld="3" item="4"/>
          <tpl fld="5" item="2"/>
        </tpls>
      </n>
      <n v="58" in="0">
        <tpls c="6">
          <tpl fld="8" item="2"/>
          <tpl fld="0" item="0"/>
          <tpl fld="1" item="3"/>
          <tpl hier="218" item="2"/>
          <tpl fld="3" item="4"/>
          <tpl fld="5" item="6"/>
        </tpls>
      </n>
      <n v="14903" in="0">
        <tpls c="5">
          <tpl fld="8" item="0"/>
          <tpl fld="0" item="0"/>
          <tpl fld="1" item="3"/>
          <tpl hier="218" item="2"/>
          <tpl fld="4" item="0"/>
        </tpls>
      </n>
      <n v="354" in="0">
        <tpls c="6">
          <tpl fld="8" item="3"/>
          <tpl fld="0" item="0"/>
          <tpl fld="1" item="3"/>
          <tpl hier="218" item="2"/>
          <tpl fld="3" item="5"/>
          <tpl fld="5" item="7"/>
        </tpls>
      </n>
      <n v="193" in="0">
        <tpls c="6">
          <tpl fld="8" item="2"/>
          <tpl fld="0" item="0"/>
          <tpl fld="1" item="3"/>
          <tpl hier="218" item="2"/>
          <tpl fld="3" item="1"/>
          <tpl fld="5" item="7"/>
        </tpls>
      </n>
      <n v="53" in="0">
        <tpls c="6">
          <tpl fld="8" item="0"/>
          <tpl fld="0" item="0"/>
          <tpl fld="1" item="3"/>
          <tpl hier="218" item="2"/>
          <tpl fld="3" item="3"/>
          <tpl fld="5" item="7"/>
        </tpls>
      </n>
      <n v="4" in="0">
        <tpls c="6">
          <tpl fld="8" item="3"/>
          <tpl fld="0" item="0"/>
          <tpl fld="1" item="3"/>
          <tpl hier="218" item="2"/>
          <tpl fld="3" item="4"/>
          <tpl fld="5" item="0"/>
        </tpls>
      </n>
      <n v="23" in="0">
        <tpls c="5">
          <tpl fld="8" item="0"/>
          <tpl fld="0" item="0"/>
          <tpl fld="1" item="3"/>
          <tpl hier="218" item="2"/>
          <tpl fld="3" item="0"/>
        </tpls>
      </n>
      <n v="5" in="0">
        <tpls c="6">
          <tpl fld="8" item="2"/>
          <tpl fld="0" item="0"/>
          <tpl fld="1" item="3"/>
          <tpl hier="218" item="2"/>
          <tpl fld="3" item="7"/>
          <tpl fld="7" item="0"/>
        </tpls>
      </n>
      <n v="240" in="0">
        <tpls c="6">
          <tpl fld="8" item="3"/>
          <tpl fld="0" item="0"/>
          <tpl fld="1" item="3"/>
          <tpl hier="218" item="2"/>
          <tpl fld="3" item="7"/>
          <tpl fld="7" item="3"/>
        </tpls>
      </n>
      <n v="89" in="0">
        <tpls c="6">
          <tpl fld="8" item="1"/>
          <tpl fld="0" item="0"/>
          <tpl fld="1" item="3"/>
          <tpl hier="218" item="2"/>
          <tpl fld="3" item="5"/>
          <tpl fld="5" item="7"/>
        </tpls>
      </n>
      <n v="329" in="0">
        <tpls c="6">
          <tpl fld="8" item="4"/>
          <tpl fld="0" item="0"/>
          <tpl fld="1" item="3"/>
          <tpl hier="218" item="2"/>
          <tpl fld="3" item="5"/>
          <tpl fld="5" item="3"/>
        </tpls>
      </n>
      <n v="34" in="0">
        <tpls c="6">
          <tpl fld="8" item="0"/>
          <tpl fld="0" item="0"/>
          <tpl fld="1" item="3"/>
          <tpl hier="218" item="2"/>
          <tpl fld="3" item="1"/>
          <tpl fld="5" item="1"/>
        </tpls>
      </n>
      <n v="323" in="0">
        <tpls c="6">
          <tpl fld="8" item="2"/>
          <tpl fld="0" item="0"/>
          <tpl fld="1" item="3"/>
          <tpl hier="218" item="2"/>
          <tpl fld="3" item="1"/>
          <tpl fld="5" item="0"/>
        </tpls>
      </n>
      <n v="2072" in="0">
        <tpls c="6">
          <tpl fld="8" item="3"/>
          <tpl fld="0" item="0"/>
          <tpl fld="1" item="3"/>
          <tpl hier="218" item="2"/>
          <tpl fld="3" item="1"/>
          <tpl fld="5" item="3"/>
        </tpls>
      </n>
      <n v="3" in="0">
        <tpls c="6">
          <tpl fld="8" item="1"/>
          <tpl fld="0" item="0"/>
          <tpl fld="1" item="3"/>
          <tpl hier="218" item="2"/>
          <tpl fld="3" item="3"/>
          <tpl fld="5" item="1"/>
        </tpls>
      </n>
      <n v="95" in="0">
        <tpls c="6">
          <tpl fld="8" item="4"/>
          <tpl fld="0" item="0"/>
          <tpl fld="1" item="3"/>
          <tpl hier="218" item="2"/>
          <tpl fld="3" item="3"/>
          <tpl fld="5" item="2"/>
        </tpls>
      </n>
      <n v="493" in="0">
        <tpls c="6">
          <tpl fld="8" item="0"/>
          <tpl fld="0" item="0"/>
          <tpl fld="1" item="3"/>
          <tpl hier="218" item="2"/>
          <tpl fld="3" item="3"/>
          <tpl fld="5" item="6"/>
        </tpls>
      </n>
      <n v="1" in="0">
        <tpls c="6">
          <tpl fld="8" item="2"/>
          <tpl fld="0" item="0"/>
          <tpl fld="1" item="3"/>
          <tpl hier="218" item="2"/>
          <tpl fld="3" item="4"/>
          <tpl fld="5" item="4"/>
        </tpls>
      </n>
      <n v="0" in="0">
        <tpls c="6">
          <tpl fld="8" item="3"/>
          <tpl fld="0" item="0"/>
          <tpl fld="1" item="3"/>
          <tpl hier="218" item="2"/>
          <tpl fld="3" item="4"/>
          <tpl fld="5" item="2"/>
        </tpls>
      </n>
      <n v="0" in="0">
        <tpls c="6">
          <tpl fld="8" item="1"/>
          <tpl fld="0" item="0"/>
          <tpl fld="1" item="3"/>
          <tpl hier="218" item="2"/>
          <tpl fld="3" item="4"/>
          <tpl fld="5" item="6"/>
        </tpls>
      </n>
      <n v="850" in="0">
        <tpls c="5">
          <tpl fld="8" item="3"/>
          <tpl fld="0" item="0"/>
          <tpl fld="1" item="3"/>
          <tpl hier="218" item="2"/>
          <tpl fld="3" item="2"/>
        </tpls>
      </n>
      <n v="1241" in="0">
        <tpls c="6">
          <tpl fld="8" item="2"/>
          <tpl fld="0" item="0"/>
          <tpl fld="1" item="3"/>
          <tpl hier="218" item="2"/>
          <tpl fld="3" item="5"/>
          <tpl fld="5" item="0"/>
        </tpls>
      </n>
      <n v="0" in="0">
        <tpls c="6">
          <tpl fld="8" item="4"/>
          <tpl fld="0" item="0"/>
          <tpl fld="1" item="3"/>
          <tpl hier="218" item="2"/>
          <tpl fld="3" item="1"/>
          <tpl fld="5" item="2"/>
        </tpls>
      </n>
      <n v="1022" in="0">
        <tpls c="6">
          <tpl fld="8" item="2"/>
          <tpl fld="0" item="0"/>
          <tpl fld="1" item="3"/>
          <tpl hier="218" item="2"/>
          <tpl fld="3" item="3"/>
          <tpl fld="5" item="5"/>
        </tpls>
      </n>
      <n v="24" in="0">
        <tpls c="6">
          <tpl fld="8" item="2"/>
          <tpl fld="0" item="0"/>
          <tpl fld="1" item="3"/>
          <tpl hier="218" item="2"/>
          <tpl fld="3" item="4"/>
          <tpl fld="5" item="2"/>
        </tpls>
      </n>
      <n v="42" in="0">
        <tpls c="5">
          <tpl fld="8" item="0"/>
          <tpl fld="0" item="0"/>
          <tpl fld="1" item="3"/>
          <tpl hier="218" item="2"/>
          <tpl fld="3" item="2"/>
        </tpls>
      </n>
      <n v="104" in="0">
        <tpls c="6">
          <tpl fld="8" item="2"/>
          <tpl fld="0" item="0"/>
          <tpl fld="1" item="3"/>
          <tpl hier="218" item="2"/>
          <tpl fld="3" item="7"/>
          <tpl fld="7" item="2"/>
        </tpls>
      </n>
      <n v="2631" in="0">
        <tpls c="6">
          <tpl fld="8" item="3"/>
          <tpl fld="0" item="0"/>
          <tpl fld="1" item="3"/>
          <tpl hier="218" item="2"/>
          <tpl fld="3" item="5"/>
          <tpl fld="5" item="1"/>
        </tpls>
      </n>
      <n v="212" in="0">
        <tpls c="6">
          <tpl fld="8" item="1"/>
          <tpl fld="0" item="0"/>
          <tpl fld="1" item="3"/>
          <tpl hier="218" item="2"/>
          <tpl fld="3" item="5"/>
          <tpl fld="5" item="0"/>
        </tpls>
      </n>
      <n v="3" in="0">
        <tpls c="6">
          <tpl fld="8" item="4"/>
          <tpl fld="0" item="0"/>
          <tpl fld="1" item="3"/>
          <tpl hier="218" item="2"/>
          <tpl fld="3" item="5"/>
          <tpl fld="5" item="6"/>
        </tpls>
      </n>
      <n v="2" in="0">
        <tpls c="6">
          <tpl fld="8" item="0"/>
          <tpl fld="0" item="0"/>
          <tpl fld="1" item="3"/>
          <tpl hier="218" item="2"/>
          <tpl fld="3" item="1"/>
          <tpl fld="5" item="4"/>
        </tpls>
      </n>
      <n v="19" in="0">
        <tpls c="6">
          <tpl fld="8" item="2"/>
          <tpl fld="0" item="0"/>
          <tpl fld="1" item="3"/>
          <tpl hier="218" item="2"/>
          <tpl fld="3" item="1"/>
          <tpl fld="5" item="2"/>
        </tpls>
      </n>
      <n v="490" in="0">
        <tpls c="6">
          <tpl fld="8" item="3"/>
          <tpl fld="0" item="0"/>
          <tpl fld="1" item="3"/>
          <tpl hier="218" item="2"/>
          <tpl fld="3" item="1"/>
          <tpl fld="5" item="6"/>
        </tpls>
      </n>
      <n v="1" in="0">
        <tpls c="6">
          <tpl fld="8" item="1"/>
          <tpl fld="0" item="0"/>
          <tpl fld="1" item="3"/>
          <tpl hier="218" item="2"/>
          <tpl fld="3" item="3"/>
          <tpl fld="5" item="4"/>
        </tpls>
      </n>
      <n v="435" in="0">
        <tpls c="6">
          <tpl fld="8" item="4"/>
          <tpl fld="0" item="0"/>
          <tpl fld="1" item="3"/>
          <tpl hier="218" item="2"/>
          <tpl fld="3" item="3"/>
          <tpl fld="5" item="5"/>
        </tpls>
      </n>
      <n v="2081" in="0">
        <tpls c="6">
          <tpl fld="8" item="0"/>
          <tpl fld="0" item="0"/>
          <tpl fld="1" item="3"/>
          <tpl hier="218" item="2"/>
          <tpl fld="3" item="3"/>
          <tpl fld="5" item="8"/>
        </tpls>
      </n>
      <n v="10" in="0">
        <tpls c="6">
          <tpl fld="8" item="2"/>
          <tpl fld="0" item="0"/>
          <tpl fld="1" item="3"/>
          <tpl hier="218" item="2"/>
          <tpl fld="3" item="4"/>
          <tpl fld="5" item="7"/>
        </tpls>
      </n>
      <n v="6" in="0">
        <tpls c="6">
          <tpl fld="8" item="3"/>
          <tpl fld="0" item="0"/>
          <tpl fld="1" item="3"/>
          <tpl hier="218" item="2"/>
          <tpl fld="3" item="4"/>
          <tpl fld="5" item="5"/>
        </tpls>
      </n>
      <n v="3" in="0">
        <tpls c="6">
          <tpl fld="8" item="1"/>
          <tpl fld="0" item="0"/>
          <tpl fld="1" item="3"/>
          <tpl hier="218" item="2"/>
          <tpl fld="3" item="4"/>
          <tpl fld="5" item="8"/>
        </tpls>
      </n>
      <n v="141" in="0">
        <tpls c="6">
          <tpl fld="8" item="2"/>
          <tpl fld="0" item="0"/>
          <tpl fld="1" item="3"/>
          <tpl hier="218" item="2"/>
          <tpl fld="3" item="7"/>
          <tpl fld="7" item="3"/>
        </tpls>
      </n>
      <n v="474" in="0">
        <tpls c="6">
          <tpl fld="8" item="1"/>
          <tpl fld="0" item="0"/>
          <tpl fld="1" item="3"/>
          <tpl hier="218" item="2"/>
          <tpl fld="3" item="1"/>
          <tpl fld="5" item="1"/>
        </tpls>
      </n>
      <m in="0">
        <tpls c="6">
          <tpl fld="8" item="2"/>
          <tpl fld="0" item="0"/>
          <tpl fld="1" item="3"/>
          <tpl hier="218" item="2"/>
          <tpl fld="3" item="3"/>
          <tpl fld="5" item="4"/>
        </tpls>
      </m>
      <n v="1" in="0">
        <tpls c="6">
          <tpl fld="8" item="1"/>
          <tpl fld="0" item="0"/>
          <tpl fld="1" item="3"/>
          <tpl hier="218" item="2"/>
          <tpl fld="3" item="4"/>
          <tpl fld="5" item="7"/>
        </tpls>
      </n>
      <n v="27.004324324324326" in="1">
        <tpls c="4">
          <tpl fld="10" item="0"/>
          <tpl fld="1" item="1"/>
          <tpl hier="218" item="2"/>
          <tpl fld="3" item="2"/>
        </tpls>
      </n>
      <n v="273.81810810810811" in="1">
        <tpls c="4">
          <tpl fld="10" item="0"/>
          <tpl fld="1" item="1"/>
          <tpl hier="218" item="2"/>
          <tpl fld="4" item="0"/>
        </tpls>
      </n>
      <n v="707" in="0">
        <tpls c="4">
          <tpl fld="10" item="0"/>
          <tpl fld="1" item="3"/>
          <tpl hier="218" item="2"/>
          <tpl fld="3" item="5"/>
        </tpls>
      </n>
      <n v="1.6477709171533086E-2" in="2">
        <tpls c="4">
          <tpl fld="0" item="0"/>
          <tpl fld="1" item="2"/>
          <tpl hier="218" item="2"/>
          <tpl fld="3" item="4"/>
        </tpls>
      </n>
      <n v="2.4630747605143988E-2" in="2">
        <tpls c="4">
          <tpl fld="0" item="0"/>
          <tpl fld="1" item="2"/>
          <tpl hier="218" item="2"/>
          <tpl fld="3" item="1"/>
        </tpls>
      </n>
      <n v="60328" in="0">
        <tpls c="4">
          <tpl fld="0" item="0"/>
          <tpl fld="1" item="3"/>
          <tpl hier="218" item="2"/>
          <tpl fld="4" item="0"/>
        </tpls>
      </n>
      <n v="305" in="0">
        <tpls c="6">
          <tpl fld="0" item="0"/>
          <tpl fld="1" item="3"/>
          <tpl fld="9" item="0"/>
          <tpl hier="218" item="2"/>
          <tpl fld="3" item="7"/>
          <tpl fld="7" item="2"/>
        </tpls>
      </n>
      <n v="196" in="0">
        <tpls c="6">
          <tpl fld="0" item="0"/>
          <tpl fld="1" item="3"/>
          <tpl fld="9" item="1"/>
          <tpl hier="218" item="2"/>
          <tpl fld="3" item="5"/>
          <tpl fld="5" item="7"/>
        </tpls>
      </n>
      <n v="2551" in="0">
        <tpls c="5">
          <tpl fld="0" item="0"/>
          <tpl fld="1" item="3"/>
          <tpl hier="218" item="2"/>
          <tpl fld="3" item="5"/>
          <tpl fld="5" item="8"/>
        </tpls>
      </n>
      <n v="74" in="0">
        <tpls c="6">
          <tpl fld="0" item="0"/>
          <tpl fld="1" item="3"/>
          <tpl fld="9" item="1"/>
          <tpl hier="218" item="2"/>
          <tpl fld="3" item="3"/>
          <tpl fld="5" item="1"/>
        </tpls>
      </n>
      <n v="25" in="0">
        <tpls c="6">
          <tpl fld="0" item="0"/>
          <tpl fld="1" item="3"/>
          <tpl fld="9" item="0"/>
          <tpl hier="218" item="2"/>
          <tpl fld="3" item="4"/>
          <tpl fld="5" item="7"/>
        </tpls>
      </n>
      <n v="264" in="0">
        <tpls c="5">
          <tpl fld="0" item="0"/>
          <tpl fld="1" item="3"/>
          <tpl hier="218" item="2"/>
          <tpl fld="3" item="4"/>
          <tpl fld="5" item="1"/>
        </tpls>
      </n>
      <n v="1963" in="0">
        <tpls c="6">
          <tpl fld="0" item="0"/>
          <tpl fld="1" item="3"/>
          <tpl fld="9" item="0"/>
          <tpl hier="218" item="2"/>
          <tpl fld="3" item="5"/>
          <tpl fld="5" item="0"/>
        </tpls>
      </n>
      <n v="524" in="0">
        <tpls c="5">
          <tpl fld="0" item="0"/>
          <tpl fld="1" item="3"/>
          <tpl hier="218" item="2"/>
          <tpl fld="3" item="3"/>
          <tpl fld="5" item="1"/>
        </tpls>
      </n>
      <n v="197" in="0">
        <tpls c="5">
          <tpl fld="0" item="0"/>
          <tpl fld="1" item="3"/>
          <tpl fld="9" item="1"/>
          <tpl hier="218" item="2"/>
          <tpl fld="3" item="6"/>
        </tpls>
      </n>
      <n v="18" in="0">
        <tpls c="6">
          <tpl fld="0" item="0"/>
          <tpl fld="1" item="3"/>
          <tpl fld="9" item="0"/>
          <tpl hier="218" item="2"/>
          <tpl fld="3" item="7"/>
          <tpl fld="7" item="0"/>
        </tpls>
      </n>
      <n v="632" in="0">
        <tpls c="6">
          <tpl fld="0" item="0"/>
          <tpl fld="1" item="3"/>
          <tpl fld="9" item="1"/>
          <tpl hier="218" item="2"/>
          <tpl fld="3" item="5"/>
          <tpl fld="5" item="4"/>
        </tpls>
      </n>
      <n v="710" in="0">
        <tpls c="5">
          <tpl fld="0" item="0"/>
          <tpl fld="1" item="3"/>
          <tpl hier="218" item="2"/>
          <tpl fld="3" item="5"/>
          <tpl fld="5" item="6"/>
        </tpls>
      </n>
      <n v="309" in="0">
        <tpls c="6">
          <tpl fld="0" item="0"/>
          <tpl fld="1" item="3"/>
          <tpl fld="9" item="0"/>
          <tpl hier="218" item="2"/>
          <tpl fld="3" item="1"/>
          <tpl fld="5" item="0"/>
        </tpls>
      </n>
      <n v="200" in="0">
        <tpls c="6">
          <tpl fld="0" item="0"/>
          <tpl fld="1" item="3"/>
          <tpl fld="9" item="1"/>
          <tpl hier="218" item="2"/>
          <tpl fld="3" item="1"/>
          <tpl fld="5" item="8"/>
        </tpls>
      </n>
      <n v="1" in="0">
        <tpls c="6">
          <tpl fld="0" item="0"/>
          <tpl fld="1" item="3"/>
          <tpl fld="9" item="0"/>
          <tpl hier="218" item="2"/>
          <tpl fld="3" item="4"/>
          <tpl fld="5" item="4"/>
        </tpls>
      </n>
      <n v="60" in="0">
        <tpls c="6">
          <tpl fld="0" item="0"/>
          <tpl fld="1" item="3"/>
          <tpl fld="9" item="1"/>
          <tpl hier="218" item="2"/>
          <tpl fld="3" item="7"/>
          <tpl fld="7" item="0"/>
        </tpls>
      </n>
      <n v="232" in="0">
        <tpls c="6">
          <tpl fld="0" item="0"/>
          <tpl fld="1" item="3"/>
          <tpl fld="9" item="0"/>
          <tpl hier="218" item="2"/>
          <tpl fld="3" item="1"/>
          <tpl fld="5" item="7"/>
        </tpls>
      </n>
      <n v="1" in="0">
        <tpls c="6">
          <tpl fld="0" item="0"/>
          <tpl fld="1" item="3"/>
          <tpl fld="9" item="1"/>
          <tpl hier="218" item="2"/>
          <tpl fld="3" item="4"/>
          <tpl fld="5" item="4"/>
        </tpls>
      </n>
      <n v="1021" in="0">
        <tpls c="5">
          <tpl fld="0" item="0"/>
          <tpl fld="1" item="3"/>
          <tpl fld="9" item="0"/>
          <tpl hier="218" item="2"/>
          <tpl fld="3" item="2"/>
        </tpls>
      </n>
      <n v="54" in="0">
        <tpls c="6">
          <tpl fld="0" item="0"/>
          <tpl fld="1" item="3"/>
          <tpl fld="9" item="1"/>
          <tpl hier="218" item="2"/>
          <tpl fld="3" item="7"/>
          <tpl fld="7" item="3"/>
        </tpls>
      </n>
      <n v="4582" in="0">
        <tpls c="5">
          <tpl fld="0" item="0"/>
          <tpl fld="1" item="3"/>
          <tpl hier="218" item="2"/>
          <tpl fld="3" item="5"/>
          <tpl fld="5" item="5"/>
        </tpls>
      </n>
      <n v="92" in="0">
        <tpls c="6">
          <tpl fld="0" item="0"/>
          <tpl fld="1" item="3"/>
          <tpl fld="9" item="0"/>
          <tpl hier="218" item="2"/>
          <tpl fld="3" item="1"/>
          <tpl fld="5" item="4"/>
        </tpls>
      </n>
      <n v="212" in="0">
        <tpls c="6">
          <tpl fld="0" item="0"/>
          <tpl fld="1" item="3"/>
          <tpl fld="9" item="1"/>
          <tpl hier="218" item="2"/>
          <tpl fld="3" item="1"/>
          <tpl fld="5" item="3"/>
        </tpls>
      </n>
      <n v="552" in="0">
        <tpls c="5">
          <tpl fld="0" item="0"/>
          <tpl fld="1" item="3"/>
          <tpl hier="218" item="2"/>
          <tpl fld="3" item="3"/>
          <tpl fld="5" item="0"/>
        </tpls>
      </n>
      <n v="3480" in="0">
        <tpls c="6">
          <tpl fld="0" item="0"/>
          <tpl fld="1" item="3"/>
          <tpl fld="9" item="0"/>
          <tpl hier="218" item="2"/>
          <tpl fld="3" item="3"/>
          <tpl fld="5" item="8"/>
        </tpls>
      </n>
      <n v="15" in="0">
        <tpls c="6">
          <tpl fld="0" item="0"/>
          <tpl fld="1" item="3"/>
          <tpl fld="9" item="1"/>
          <tpl hier="218" item="2"/>
          <tpl fld="3" item="4"/>
          <tpl fld="5" item="2"/>
        </tpls>
      </n>
      <n v="939" in="0">
        <tpls c="6">
          <tpl fld="0" item="0"/>
          <tpl fld="1" item="3"/>
          <tpl fld="9" item="0"/>
          <tpl hier="218" item="2"/>
          <tpl fld="3" item="1"/>
          <tpl fld="5" item="1"/>
        </tpls>
      </n>
      <n v="518" in="0">
        <tpls c="5">
          <tpl fld="0" item="0"/>
          <tpl fld="1" item="3"/>
          <tpl hier="218" item="2"/>
          <tpl fld="3" item="3"/>
          <tpl fld="5" item="7"/>
        </tpls>
      </n>
      <n v="542" in="0">
        <tpls c="6">
          <tpl fld="0" item="0"/>
          <tpl fld="1" item="3"/>
          <tpl fld="9" item="1"/>
          <tpl hier="218" item="2"/>
          <tpl fld="3" item="4"/>
          <tpl fld="5" item="0"/>
        </tpls>
      </n>
      <n v="260" in="0">
        <tpls c="6">
          <tpl fld="0" item="0"/>
          <tpl fld="1" item="3"/>
          <tpl fld="9" item="1"/>
          <tpl hier="218" item="2"/>
          <tpl fld="3" item="3"/>
          <tpl fld="5" item="6"/>
        </tpls>
      </n>
      <n v="1518" in="0">
        <tpls c="4">
          <tpl fld="0" item="0"/>
          <tpl fld="1" item="3"/>
          <tpl hier="218" item="2"/>
          <tpl fld="3" item="2"/>
        </tpls>
      </n>
      <n v="198" in="0">
        <tpls c="5">
          <tpl fld="0" item="0"/>
          <tpl fld="1" item="3"/>
          <tpl hier="218" item="2"/>
          <tpl fld="3" item="1"/>
          <tpl fld="5" item="4"/>
        </tpls>
      </n>
      <n v="211" in="0">
        <tpls c="6">
          <tpl fld="0" item="0"/>
          <tpl fld="1" item="3"/>
          <tpl fld="9" item="0"/>
          <tpl hier="218" item="2"/>
          <tpl fld="3" item="4"/>
          <tpl fld="5" item="1"/>
        </tpls>
      </n>
      <n v="353" in="0">
        <tpls c="6">
          <tpl fld="0" item="0"/>
          <tpl fld="6" item="3"/>
          <tpl fld="1" item="3"/>
          <tpl hier="218" item="2"/>
          <tpl fld="3" item="5"/>
          <tpl fld="5" item="5"/>
        </tpls>
      </n>
      <n v="142" in="0">
        <tpls c="6">
          <tpl fld="0" item="0"/>
          <tpl fld="6" item="0"/>
          <tpl fld="1" item="3"/>
          <tpl hier="218" item="2"/>
          <tpl fld="3" item="3"/>
          <tpl fld="5" item="1"/>
        </tpls>
      </n>
      <n v="3818" in="0">
        <tpls c="6">
          <tpl fld="0" item="0"/>
          <tpl fld="6" item="2"/>
          <tpl fld="1" item="3"/>
          <tpl hier="218" item="2"/>
          <tpl fld="3" item="5"/>
          <tpl fld="5" item="3"/>
        </tpls>
      </n>
      <n v="73" in="0">
        <tpls c="5">
          <tpl fld="0" item="0"/>
          <tpl fld="6" item="3"/>
          <tpl fld="1" item="3"/>
          <tpl hier="218" item="2"/>
          <tpl fld="3" item="2"/>
        </tpls>
      </n>
      <n v="79" in="0">
        <tpls c="6">
          <tpl fld="0" item="0"/>
          <tpl fld="6" item="0"/>
          <tpl fld="1" item="3"/>
          <tpl hier="218" item="2"/>
          <tpl fld="3" item="5"/>
          <tpl fld="5" item="6"/>
        </tpls>
      </n>
      <n v="1065" in="0">
        <tpls c="5">
          <tpl fld="0" item="0"/>
          <tpl fld="6" item="2"/>
          <tpl fld="1" item="3"/>
          <tpl hier="218" item="2"/>
          <tpl fld="3" item="2"/>
        </tpls>
      </n>
      <n v="167" in="0">
        <tpls c="6">
          <tpl fld="0" item="0"/>
          <tpl fld="6" item="2"/>
          <tpl fld="1" item="3"/>
          <tpl hier="218" item="2"/>
          <tpl fld="3" item="7"/>
          <tpl fld="7" item="3"/>
        </tpls>
      </n>
      <n v="390" in="0">
        <tpls c="6">
          <tpl fld="0" item="0"/>
          <tpl fld="6" item="0"/>
          <tpl fld="1" item="3"/>
          <tpl hier="218" item="2"/>
          <tpl fld="3" item="3"/>
          <tpl fld="5" item="6"/>
        </tpls>
      </n>
      <n v="29" in="0">
        <tpls c="6">
          <tpl fld="0" item="0"/>
          <tpl fld="6" item="1"/>
          <tpl fld="1" item="3"/>
          <tpl hier="218" item="2"/>
          <tpl fld="3" item="3"/>
          <tpl fld="5" item="1"/>
        </tpls>
      </n>
      <n v="1827" in="0">
        <tpls c="6">
          <tpl fld="0" item="0"/>
          <tpl fld="2" item="2"/>
          <tpl fld="1" item="3"/>
          <tpl hier="218" item="2"/>
          <tpl fld="3" item="5"/>
          <tpl fld="5" item="8"/>
        </tpls>
      </n>
      <n v="2" in="0">
        <tpls c="6">
          <tpl fld="0" item="0"/>
          <tpl fld="2" item="0"/>
          <tpl fld="1" item="3"/>
          <tpl hier="218" item="2"/>
          <tpl fld="3" item="4"/>
          <tpl fld="5" item="0"/>
        </tpls>
      </n>
      <n v="16" in="0">
        <tpls c="6">
          <tpl fld="0" item="0"/>
          <tpl fld="2" item="0"/>
          <tpl fld="1" item="3"/>
          <tpl hier="218" item="2"/>
          <tpl fld="3" item="7"/>
          <tpl fld="7" item="0"/>
        </tpls>
      </n>
      <n v="13" in="0">
        <tpls c="6">
          <tpl fld="0" item="0"/>
          <tpl fld="2" item="3"/>
          <tpl fld="1" item="3"/>
          <tpl hier="218" item="2"/>
          <tpl fld="3" item="3"/>
          <tpl fld="5" item="1"/>
        </tpls>
      </n>
      <n v="159" in="0">
        <tpls c="6">
          <tpl fld="0" item="0"/>
          <tpl fld="2" item="4"/>
          <tpl fld="1" item="3"/>
          <tpl hier="218" item="2"/>
          <tpl fld="3" item="1"/>
          <tpl fld="5" item="0"/>
        </tpls>
      </n>
      <n v="827" in="0">
        <tpls c="6">
          <tpl fld="0" item="0"/>
          <tpl fld="2" item="3"/>
          <tpl fld="1" item="3"/>
          <tpl hier="218" item="2"/>
          <tpl fld="3" item="5"/>
          <tpl fld="5" item="5"/>
        </tpls>
      </n>
      <n v="9" in="0">
        <tpls c="6">
          <tpl fld="0" item="0"/>
          <tpl fld="2" item="5"/>
          <tpl fld="1" item="3"/>
          <tpl hier="218" item="2"/>
          <tpl fld="3" item="3"/>
          <tpl fld="5" item="8"/>
        </tpls>
      </n>
      <n v="26" in="0">
        <tpls c="5">
          <tpl fld="0" item="0"/>
          <tpl fld="2" item="1"/>
          <tpl fld="1" item="3"/>
          <tpl hier="218" item="2"/>
          <tpl fld="3" item="0"/>
        </tpls>
      </n>
      <n v="160" in="0">
        <tpls c="6">
          <tpl fld="8" item="4"/>
          <tpl fld="0" item="0"/>
          <tpl fld="1" item="3"/>
          <tpl hier="218" item="2"/>
          <tpl fld="3" item="5"/>
          <tpl fld="5" item="1"/>
        </tpls>
      </n>
      <n v="174" in="0">
        <tpls c="6">
          <tpl fld="8" item="4"/>
          <tpl fld="0" item="0"/>
          <tpl fld="1" item="3"/>
          <tpl hier="218" item="2"/>
          <tpl fld="3" item="5"/>
          <tpl fld="5" item="8"/>
        </tpls>
      </n>
      <n v="947" in="0">
        <tpls c="6">
          <tpl fld="8" item="2"/>
          <tpl fld="0" item="0"/>
          <tpl fld="1" item="3"/>
          <tpl hier="218" item="2"/>
          <tpl fld="3" item="1"/>
          <tpl fld="5" item="5"/>
        </tpls>
      </n>
      <n v="0" in="0">
        <tpls c="6">
          <tpl fld="8" item="1"/>
          <tpl fld="0" item="0"/>
          <tpl fld="1" item="3"/>
          <tpl hier="218" item="2"/>
          <tpl fld="3" item="3"/>
          <tpl fld="5" item="7"/>
        </tpls>
      </n>
      <n v="163" in="0">
        <tpls c="6">
          <tpl fld="8" item="0"/>
          <tpl fld="0" item="0"/>
          <tpl fld="1" item="3"/>
          <tpl hier="218" item="2"/>
          <tpl fld="3" item="4"/>
          <tpl fld="5" item="1"/>
        </tpls>
      </n>
      <n v="10" in="0">
        <tpls c="6">
          <tpl fld="8" item="3"/>
          <tpl fld="0" item="0"/>
          <tpl fld="1" item="3"/>
          <tpl hier="218" item="2"/>
          <tpl fld="3" item="4"/>
          <tpl fld="5" item="3"/>
        </tpls>
      </n>
      <n v="1180" in="0">
        <tpls c="6">
          <tpl fld="8" item="0"/>
          <tpl fld="0" item="0"/>
          <tpl fld="1" item="3"/>
          <tpl hier="218" item="2"/>
          <tpl fld="3" item="5"/>
          <tpl fld="5" item="1"/>
        </tpls>
      </n>
      <n v="307" in="0">
        <tpls c="6">
          <tpl fld="8" item="1"/>
          <tpl fld="0" item="0"/>
          <tpl fld="1" item="3"/>
          <tpl hier="218" item="2"/>
          <tpl fld="3" item="1"/>
          <tpl fld="5" item="8"/>
        </tpls>
      </n>
      <n v="19522" in="0">
        <tpls c="5">
          <tpl fld="8" item="2"/>
          <tpl fld="0" item="0"/>
          <tpl fld="1" item="3"/>
          <tpl hier="218" item="2"/>
          <tpl fld="4" item="0"/>
        </tpls>
      </n>
      <n v="240" in="0">
        <tpls c="6">
          <tpl fld="8" item="1"/>
          <tpl fld="0" item="0"/>
          <tpl fld="1" item="3"/>
          <tpl hier="218" item="2"/>
          <tpl fld="3" item="7"/>
          <tpl fld="7" item="4"/>
        </tpls>
      </n>
      <n v="765" in="0">
        <tpls c="6">
          <tpl fld="8" item="0"/>
          <tpl fld="0" item="0"/>
          <tpl fld="1" item="3"/>
          <tpl hier="218" item="2"/>
          <tpl fld="3" item="5"/>
          <tpl fld="5" item="5"/>
        </tpls>
      </n>
      <n v="269" in="0">
        <tpls c="6">
          <tpl fld="8" item="3"/>
          <tpl fld="0" item="0"/>
          <tpl fld="1" item="3"/>
          <tpl hier="218" item="2"/>
          <tpl fld="3" item="1"/>
          <tpl fld="5" item="7"/>
        </tpls>
      </n>
      <n v="85" in="0">
        <tpls c="6">
          <tpl fld="8" item="4"/>
          <tpl fld="0" item="0"/>
          <tpl fld="1" item="3"/>
          <tpl hier="218" item="2"/>
          <tpl fld="3" item="3"/>
          <tpl fld="5" item="1"/>
        </tpls>
      </n>
      <n v="1595" in="0">
        <tpls c="6">
          <tpl fld="8" item="2"/>
          <tpl fld="0" item="0"/>
          <tpl fld="1" item="3"/>
          <tpl hier="218" item="2"/>
          <tpl fld="3" item="3"/>
          <tpl fld="5" item="3"/>
        </tpls>
      </n>
      <n v="0" in="0">
        <tpls c="6">
          <tpl fld="8" item="1"/>
          <tpl fld="0" item="0"/>
          <tpl fld="1" item="3"/>
          <tpl hier="218" item="2"/>
          <tpl fld="3" item="4"/>
          <tpl fld="5" item="0"/>
        </tpls>
      </n>
      <n v="61" in="0">
        <tpls c="5">
          <tpl fld="8" item="1"/>
          <tpl fld="0" item="0"/>
          <tpl fld="1" item="3"/>
          <tpl hier="218" item="2"/>
          <tpl fld="3" item="0"/>
        </tpls>
      </n>
      <n v="125" in="0">
        <tpls c="6">
          <tpl fld="8" item="3"/>
          <tpl fld="0" item="0"/>
          <tpl fld="1" item="3"/>
          <tpl hier="218" item="2"/>
          <tpl fld="3" item="1"/>
          <tpl fld="5" item="4"/>
        </tpls>
      </n>
      <n v="14" in="0">
        <tpls c="6">
          <tpl fld="8" item="4"/>
          <tpl fld="0" item="0"/>
          <tpl fld="1" item="3"/>
          <tpl hier="218" item="2"/>
          <tpl fld="3" item="4"/>
          <tpl fld="5" item="7"/>
        </tpls>
      </n>
      <n v="35" in="0">
        <tpls c="6">
          <tpl fld="8" item="3"/>
          <tpl fld="0" item="0"/>
          <tpl fld="1" item="3"/>
          <tpl hier="218" item="2"/>
          <tpl fld="3" item="7"/>
          <tpl fld="7" item="0"/>
        </tpls>
      </n>
      <n v="177" in="0">
        <tpls c="6">
          <tpl fld="8" item="4"/>
          <tpl fld="0" item="0"/>
          <tpl fld="1" item="3"/>
          <tpl hier="218" item="2"/>
          <tpl fld="3" item="5"/>
          <tpl fld="5" item="0"/>
        </tpls>
      </n>
      <n v="198" in="0">
        <tpls c="6">
          <tpl fld="8" item="2"/>
          <tpl fld="0" item="0"/>
          <tpl fld="1" item="3"/>
          <tpl hier="218" item="2"/>
          <tpl fld="3" item="1"/>
          <tpl fld="5" item="1"/>
        </tpls>
      </n>
      <n v="405" in="0">
        <tpls c="6">
          <tpl fld="8" item="1"/>
          <tpl fld="0" item="0"/>
          <tpl fld="1" item="3"/>
          <tpl hier="218" item="2"/>
          <tpl fld="3" item="1"/>
          <tpl fld="5" item="3"/>
        </tpls>
      </n>
      <n v="98" in="0">
        <tpls c="6">
          <tpl fld="8" item="0"/>
          <tpl fld="0" item="0"/>
          <tpl fld="1" item="3"/>
          <tpl hier="218" item="2"/>
          <tpl fld="3" item="3"/>
          <tpl fld="5" item="2"/>
        </tpls>
      </n>
      <n v="1" in="0">
        <tpls c="6">
          <tpl fld="8" item="3"/>
          <tpl fld="0" item="0"/>
          <tpl fld="1" item="3"/>
          <tpl hier="218" item="2"/>
          <tpl fld="3" item="4"/>
          <tpl fld="5" item="4"/>
        </tpls>
      </n>
      <n v="145" in="0">
        <tpls c="6">
          <tpl fld="8" item="4"/>
          <tpl fld="0" item="0"/>
          <tpl fld="1" item="3"/>
          <tpl hier="218" item="2"/>
          <tpl fld="3" item="4"/>
          <tpl fld="5" item="8"/>
        </tpls>
      </n>
      <n v="2303" in="0">
        <tpls c="6">
          <tpl fld="8" item="3"/>
          <tpl fld="0" item="0"/>
          <tpl fld="1" item="3"/>
          <tpl hier="218" item="2"/>
          <tpl fld="3" item="5"/>
          <tpl fld="5" item="3"/>
        </tpls>
      </n>
      <n v="14" in="0">
        <tpls c="6">
          <tpl fld="8" item="3"/>
          <tpl fld="0" item="0"/>
          <tpl fld="1" item="3"/>
          <tpl hier="218" item="2"/>
          <tpl fld="3" item="3"/>
          <tpl fld="5" item="8"/>
        </tpls>
      </n>
      <n v="70.367351351351346" in="1">
        <tpls c="4">
          <tpl fld="10" item="0"/>
          <tpl fld="1" item="1"/>
          <tpl hier="218" item="2"/>
          <tpl fld="3" item="1"/>
        </tpls>
      </n>
      <n v="4.3939793451988569E-2" in="2">
        <tpls c="4">
          <tpl fld="0" item="0"/>
          <tpl fld="1" item="2"/>
          <tpl hier="218" item="2"/>
          <tpl fld="3" item="0"/>
        </tpls>
      </n>
      <n v="270" in="0">
        <tpls c="6">
          <tpl fld="0" item="0"/>
          <tpl fld="1" item="3"/>
          <tpl fld="9" item="1"/>
          <tpl hier="218" item="2"/>
          <tpl fld="3" item="7"/>
          <tpl fld="7" item="4"/>
        </tpls>
      </n>
      <n v="106" in="0">
        <tpls c="6">
          <tpl fld="0" item="0"/>
          <tpl fld="1" item="3"/>
          <tpl fld="9" item="1"/>
          <tpl hier="218" item="2"/>
          <tpl fld="3" item="1"/>
          <tpl fld="5" item="4"/>
        </tpls>
      </n>
      <n v="1308" in="0">
        <tpls c="6">
          <tpl fld="0" item="0"/>
          <tpl fld="1" item="3"/>
          <tpl fld="9" item="0"/>
          <tpl hier="218" item="2"/>
          <tpl fld="3" item="4"/>
          <tpl fld="5" item="3"/>
        </tpls>
      </n>
      <n v="6861" in="0">
        <tpls c="5">
          <tpl fld="0" item="0"/>
          <tpl fld="1" item="3"/>
          <tpl hier="218" item="2"/>
          <tpl fld="3" item="5"/>
          <tpl fld="5" item="3"/>
        </tpls>
      </n>
      <n v="47829" in="0">
        <tpls c="5">
          <tpl fld="0" item="0"/>
          <tpl fld="1" item="3"/>
          <tpl fld="9" item="0"/>
          <tpl hier="218" item="2"/>
          <tpl fld="4" item="0"/>
        </tpls>
      </n>
      <n v="3243" in="0">
        <tpls c="5">
          <tpl fld="0" item="0"/>
          <tpl fld="1" item="3"/>
          <tpl hier="218" item="2"/>
          <tpl fld="3" item="5"/>
          <tpl fld="5" item="0"/>
        </tpls>
      </n>
      <n v="30" in="0">
        <tpls c="6">
          <tpl fld="0" item="0"/>
          <tpl fld="1" item="3"/>
          <tpl fld="9" item="1"/>
          <tpl hier="218" item="2"/>
          <tpl fld="3" item="1"/>
          <tpl fld="5" item="2"/>
        </tpls>
      </n>
      <n v="1005" in="0">
        <tpls c="6">
          <tpl fld="0" item="0"/>
          <tpl fld="1" item="3"/>
          <tpl fld="9" item="0"/>
          <tpl hier="218" item="2"/>
          <tpl fld="3" item="4"/>
          <tpl fld="5" item="5"/>
        </tpls>
      </n>
      <n v="3418" in="0">
        <tpls c="5">
          <tpl fld="0" item="0"/>
          <tpl fld="1" item="3"/>
          <tpl hier="218" item="2"/>
          <tpl fld="3" item="1"/>
          <tpl fld="5" item="5"/>
        </tpls>
      </n>
      <n v="1877" in="0">
        <tpls c="6">
          <tpl fld="0" item="0"/>
          <tpl fld="1" item="3"/>
          <tpl fld="9" item="1"/>
          <tpl hier="218" item="2"/>
          <tpl fld="3" item="7"/>
          <tpl fld="7" item="1"/>
        </tpls>
      </n>
      <n v="6329" in="0">
        <tpls c="6">
          <tpl fld="0" item="0"/>
          <tpl fld="1" item="3"/>
          <tpl fld="9" item="0"/>
          <tpl hier="218" item="2"/>
          <tpl fld="3" item="5"/>
          <tpl fld="5" item="3"/>
        </tpls>
      </n>
      <n v="2298" in="0">
        <tpls c="5">
          <tpl fld="0" item="0"/>
          <tpl fld="1" item="3"/>
          <tpl hier="218" item="2"/>
          <tpl fld="3" item="1"/>
          <tpl fld="5" item="8"/>
        </tpls>
      </n>
      <n v="53" in="0">
        <tpls c="6">
          <tpl fld="0" item="0"/>
          <tpl fld="1" item="3"/>
          <tpl fld="9" item="1"/>
          <tpl hier="218" item="2"/>
          <tpl fld="3" item="4"/>
          <tpl fld="5" item="1"/>
        </tpls>
      </n>
      <n v="714" in="0">
        <tpls c="5">
          <tpl fld="0" item="0"/>
          <tpl fld="1" item="3"/>
          <tpl hier="218" item="2"/>
          <tpl fld="3" item="1"/>
          <tpl fld="5" item="0"/>
        </tpls>
      </n>
      <n v="1346" in="0">
        <tpls c="5">
          <tpl fld="0" item="0"/>
          <tpl fld="1" item="3"/>
          <tpl hier="218" item="2"/>
          <tpl fld="3" item="4"/>
          <tpl fld="5" item="5"/>
        </tpls>
      </n>
      <n v="430" in="0">
        <tpls c="6">
          <tpl fld="0" item="0"/>
          <tpl fld="1" item="3"/>
          <tpl fld="9" item="0"/>
          <tpl hier="218" item="2"/>
          <tpl fld="3" item="7"/>
          <tpl fld="7" item="3"/>
        </tpls>
      </n>
      <n v="1086" in="0">
        <tpls c="5">
          <tpl fld="0" item="0"/>
          <tpl fld="1" item="3"/>
          <tpl hier="218" item="2"/>
          <tpl fld="3" item="4"/>
          <tpl fld="5" item="0"/>
        </tpls>
      </n>
      <n v="1031" in="0">
        <tpls c="6">
          <tpl fld="0" item="0"/>
          <tpl fld="2" item="2"/>
          <tpl fld="1" item="3"/>
          <tpl hier="218" item="2"/>
          <tpl fld="3" item="4"/>
          <tpl fld="5" item="8"/>
        </tpls>
      </n>
      <n v="101" in="0">
        <tpls c="6">
          <tpl fld="0" item="0"/>
          <tpl fld="6" item="4"/>
          <tpl fld="1" item="3"/>
          <tpl hier="218" item="2"/>
          <tpl fld="3" item="3"/>
          <tpl fld="5" item="7"/>
        </tpls>
      </n>
      <n v="372" in="0">
        <tpls c="6">
          <tpl fld="0" item="0"/>
          <tpl fld="6" item="3"/>
          <tpl fld="1" item="3"/>
          <tpl hier="218" item="2"/>
          <tpl fld="3" item="5"/>
          <tpl fld="5" item="0"/>
        </tpls>
      </n>
      <n v="903" in="0">
        <tpls c="6">
          <tpl fld="0" item="0"/>
          <tpl fld="6" item="4"/>
          <tpl fld="1" item="3"/>
          <tpl hier="218" item="2"/>
          <tpl fld="3" item="5"/>
          <tpl fld="5" item="3"/>
        </tpls>
      </n>
      <n v="6" in="0">
        <tpls c="6">
          <tpl fld="0" item="0"/>
          <tpl fld="6" item="2"/>
          <tpl fld="1" item="3"/>
          <tpl hier="218" item="2"/>
          <tpl fld="3" item="4"/>
          <tpl fld="5" item="2"/>
        </tpls>
      </n>
      <n v="34832" in="0">
        <tpls c="5">
          <tpl fld="0" item="0"/>
          <tpl fld="2" item="2"/>
          <tpl fld="1" item="3"/>
          <tpl hier="218" item="2"/>
          <tpl fld="4" item="0"/>
        </tpls>
      </n>
      <n v="76" in="0">
        <tpls c="6">
          <tpl fld="0" item="0"/>
          <tpl fld="2" item="4"/>
          <tpl fld="1" item="3"/>
          <tpl hier="218" item="2"/>
          <tpl fld="3" item="1"/>
          <tpl fld="5" item="2"/>
        </tpls>
      </n>
      <n v="1262" in="0">
        <tpls c="6">
          <tpl fld="0" item="0"/>
          <tpl fld="2" item="4"/>
          <tpl fld="1" item="3"/>
          <tpl hier="218" item="2"/>
          <tpl fld="3" item="5"/>
          <tpl fld="5" item="1"/>
        </tpls>
      </n>
      <n v="184" in="0">
        <tpls c="6">
          <tpl fld="0" item="0"/>
          <tpl fld="2" item="3"/>
          <tpl fld="1" item="3"/>
          <tpl hier="218" item="2"/>
          <tpl fld="3" item="5"/>
          <tpl fld="5" item="7"/>
        </tpls>
      </n>
      <n v="1" in="0">
        <tpls c="6">
          <tpl fld="0" item="0"/>
          <tpl fld="2" item="5"/>
          <tpl fld="1" item="3"/>
          <tpl hier="218" item="2"/>
          <tpl fld="3" item="3"/>
          <tpl fld="5" item="5"/>
        </tpls>
      </n>
      <n v="1" in="0">
        <tpls c="6">
          <tpl fld="0" item="0"/>
          <tpl fld="2" item="1"/>
          <tpl fld="1" item="3"/>
          <tpl hier="218" item="2"/>
          <tpl fld="3" item="4"/>
          <tpl fld="5" item="1"/>
        </tpls>
      </n>
      <n v="55" in="0">
        <tpls c="6">
          <tpl fld="0" item="0"/>
          <tpl fld="2" item="5"/>
          <tpl fld="1" item="3"/>
          <tpl hier="218" item="2"/>
          <tpl fld="3" item="1"/>
          <tpl fld="5" item="4"/>
        </tpls>
      </n>
      <n v="1" in="0">
        <tpls c="6">
          <tpl fld="0" item="0"/>
          <tpl fld="2" item="0"/>
          <tpl fld="1" item="3"/>
          <tpl hier="218" item="2"/>
          <tpl fld="3" item="4"/>
          <tpl fld="5" item="2"/>
        </tpls>
      </n>
      <n v="177" in="0">
        <tpls c="6">
          <tpl fld="0" item="0"/>
          <tpl fld="2" item="1"/>
          <tpl fld="1" item="3"/>
          <tpl hier="218" item="2"/>
          <tpl fld="3" item="1"/>
          <tpl fld="5" item="1"/>
        </tpls>
      </n>
      <n v="699" in="0">
        <tpls c="6">
          <tpl fld="8" item="0"/>
          <tpl fld="0" item="0"/>
          <tpl fld="1" item="3"/>
          <tpl hier="218" item="2"/>
          <tpl fld="3" item="5"/>
          <tpl fld="5" item="0"/>
        </tpls>
      </n>
      <n v="577" in="0">
        <tpls c="6">
          <tpl fld="8" item="3"/>
          <tpl fld="0" item="0"/>
          <tpl fld="1" item="3"/>
          <tpl hier="218" item="2"/>
          <tpl fld="3" item="1"/>
          <tpl fld="5" item="1"/>
        </tpls>
      </n>
      <n v="1" in="0">
        <tpls c="6">
          <tpl fld="8" item="4"/>
          <tpl fld="0" item="0"/>
          <tpl fld="1" item="3"/>
          <tpl hier="218" item="2"/>
          <tpl fld="3" item="1"/>
          <tpl fld="5" item="6"/>
        </tpls>
      </n>
      <n v="75" in="0">
        <tpls c="6">
          <tpl fld="8" item="2"/>
          <tpl fld="0" item="0"/>
          <tpl fld="1" item="3"/>
          <tpl hier="218" item="2"/>
          <tpl fld="3" item="3"/>
          <tpl fld="5" item="2"/>
        </tpls>
      </n>
      <n v="0" in="0">
        <tpls c="6">
          <tpl fld="8" item="1"/>
          <tpl fld="0" item="0"/>
          <tpl fld="1" item="3"/>
          <tpl hier="218" item="2"/>
          <tpl fld="3" item="4"/>
          <tpl fld="5" item="4"/>
        </tpls>
      </n>
      <n v="546" in="0">
        <tpls c="6">
          <tpl fld="8" item="0"/>
          <tpl fld="0" item="0"/>
          <tpl fld="1" item="3"/>
          <tpl hier="218" item="2"/>
          <tpl fld="3" item="4"/>
          <tpl fld="5" item="8"/>
        </tpls>
      </n>
      <n v="379" in="0">
        <tpls c="6">
          <tpl fld="8" item="4"/>
          <tpl fld="0" item="0"/>
          <tpl fld="1" item="3"/>
          <tpl hier="218" item="2"/>
          <tpl fld="3" item="5"/>
          <tpl fld="5" item="5"/>
        </tpls>
      </n>
      <n v="1" in="0">
        <tpls c="6">
          <tpl fld="8" item="3"/>
          <tpl fld="0" item="0"/>
          <tpl fld="1" item="3"/>
          <tpl hier="218" item="2"/>
          <tpl fld="3" item="3"/>
          <tpl fld="5" item="2"/>
        </tpls>
      </n>
      <n v="3" in="0">
        <tpls c="5">
          <tpl fld="8" item="4"/>
          <tpl fld="0" item="0"/>
          <tpl fld="1" item="3"/>
          <tpl hier="218" item="2"/>
          <tpl fld="3" item="2"/>
        </tpls>
      </n>
      <n v="1130" in="0">
        <tpls c="6">
          <tpl fld="8" item="2"/>
          <tpl fld="0" item="0"/>
          <tpl fld="1" item="3"/>
          <tpl hier="218" item="2"/>
          <tpl fld="3" item="5"/>
          <tpl fld="5" item="1"/>
        </tpls>
      </n>
      <n v="551" in="0">
        <tpls c="6">
          <tpl fld="8" item="1"/>
          <tpl fld="0" item="0"/>
          <tpl fld="1" item="3"/>
          <tpl hier="218" item="2"/>
          <tpl fld="3" item="5"/>
          <tpl fld="5" item="3"/>
        </tpls>
      </n>
      <n v="2" in="0">
        <tpls c="6">
          <tpl fld="8" item="0"/>
          <tpl fld="0" item="0"/>
          <tpl fld="1" item="3"/>
          <tpl hier="218" item="2"/>
          <tpl fld="3" item="1"/>
          <tpl fld="5" item="2"/>
        </tpls>
      </n>
      <n v="1" in="0">
        <tpls c="6">
          <tpl fld="8" item="3"/>
          <tpl fld="0" item="0"/>
          <tpl fld="1" item="3"/>
          <tpl hier="218" item="2"/>
          <tpl fld="3" item="3"/>
          <tpl fld="5" item="4"/>
        </tpls>
      </n>
      <n v="340" in="0">
        <tpls c="6">
          <tpl fld="8" item="4"/>
          <tpl fld="0" item="0"/>
          <tpl fld="1" item="3"/>
          <tpl hier="218" item="2"/>
          <tpl fld="3" item="3"/>
          <tpl fld="5" item="8"/>
        </tpls>
      </n>
      <n v="442" in="0">
        <tpls c="6">
          <tpl fld="8" item="2"/>
          <tpl fld="0" item="0"/>
          <tpl fld="1" item="3"/>
          <tpl hier="218" item="2"/>
          <tpl fld="3" item="4"/>
          <tpl fld="5" item="5"/>
        </tpls>
      </n>
      <n v="1" in="0">
        <tpls c="6">
          <tpl fld="8" item="0"/>
          <tpl fld="0" item="0"/>
          <tpl fld="1" item="3"/>
          <tpl hier="218" item="2"/>
          <tpl fld="3" item="7"/>
          <tpl fld="7" item="0"/>
        </tpls>
      </n>
      <n v="34" in="0">
        <tpls c="6">
          <tpl fld="8" item="0"/>
          <tpl fld="0" item="0"/>
          <tpl fld="1" item="3"/>
          <tpl hier="218" item="2"/>
          <tpl fld="3" item="1"/>
          <tpl fld="5" item="6"/>
        </tpls>
      </n>
      <n v="3" in="0">
        <tpls c="6">
          <tpl fld="8" item="1"/>
          <tpl fld="0" item="0"/>
          <tpl fld="1" item="3"/>
          <tpl hier="218" item="2"/>
          <tpl fld="3" item="4"/>
          <tpl fld="5" item="3"/>
        </tpls>
      </n>
      <n v="24" in="0">
        <tpls c="6">
          <tpl fld="8" item="0"/>
          <tpl fld="0" item="0"/>
          <tpl fld="1" item="3"/>
          <tpl hier="218" item="2"/>
          <tpl fld="3" item="7"/>
          <tpl fld="7" item="4"/>
        </tpls>
      </n>
      <n v="43" in="0">
        <tpls c="6">
          <tpl fld="8" item="3"/>
          <tpl fld="0" item="0"/>
          <tpl fld="1" item="3"/>
          <tpl hier="218" item="2"/>
          <tpl fld="3" item="5"/>
          <tpl fld="5" item="2"/>
        </tpls>
      </n>
      <m in="0">
        <tpls c="6">
          <tpl fld="8" item="4"/>
          <tpl fld="0" item="0"/>
          <tpl fld="1" item="3"/>
          <tpl hier="218" item="2"/>
          <tpl fld="3" item="1"/>
          <tpl fld="5" item="7"/>
        </tpls>
      </m>
      <n v="917" in="0">
        <tpls c="6">
          <tpl fld="8" item="2"/>
          <tpl fld="0" item="0"/>
          <tpl fld="1" item="3"/>
          <tpl hier="218" item="2"/>
          <tpl fld="3" item="1"/>
          <tpl fld="5" item="8"/>
        </tpls>
      </n>
      <n v="4" in="0">
        <tpls c="6">
          <tpl fld="8" item="1"/>
          <tpl fld="0" item="0"/>
          <tpl fld="1" item="3"/>
          <tpl hier="218" item="2"/>
          <tpl fld="3" item="3"/>
          <tpl fld="5" item="5"/>
        </tpls>
      </n>
      <n v="518" in="0">
        <tpls c="6">
          <tpl fld="8" item="0"/>
          <tpl fld="0" item="0"/>
          <tpl fld="1" item="3"/>
          <tpl hier="218" item="2"/>
          <tpl fld="3" item="4"/>
          <tpl fld="5" item="0"/>
        </tpls>
      </n>
      <n v="397" in="0">
        <tpls c="5">
          <tpl fld="8" item="3"/>
          <tpl fld="0" item="0"/>
          <tpl fld="1" item="3"/>
          <tpl hier="218" item="2"/>
          <tpl fld="3" item="6"/>
        </tpls>
      </n>
      <n v="28" in="0">
        <tpls c="6">
          <tpl fld="8" item="0"/>
          <tpl fld="0" item="0"/>
          <tpl fld="1" item="3"/>
          <tpl hier="218" item="2"/>
          <tpl fld="3" item="1"/>
          <tpl fld="5" item="0"/>
        </tpls>
      </n>
      <n v="612" in="0">
        <tpls c="6">
          <tpl fld="8" item="0"/>
          <tpl fld="0" item="0"/>
          <tpl fld="1" item="3"/>
          <tpl hier="218" item="2"/>
          <tpl fld="3" item="4"/>
          <tpl fld="5" item="5"/>
        </tpls>
      </n>
      <n v="946" in="0">
        <tpls c="4">
          <tpl fld="10" item="0"/>
          <tpl fld="1" item="3"/>
          <tpl hier="218" item="2"/>
          <tpl fld="4" item="0"/>
        </tpls>
      </n>
      <n v="0.10412319431500465" in="2">
        <tpls c="4">
          <tpl fld="0" item="0"/>
          <tpl fld="1" item="2"/>
          <tpl hier="218" item="2"/>
          <tpl fld="3" item="6"/>
        </tpls>
      </n>
      <n v="2.2031133407641824E-2" in="2">
        <tpls c="4">
          <tpl fld="0" item="0"/>
          <tpl fld="1" item="2"/>
          <tpl hier="218" item="2"/>
          <tpl fld="4" item="0"/>
        </tpls>
      </n>
      <n v="546" in="0">
        <tpls c="6">
          <tpl fld="0" item="0"/>
          <tpl fld="1" item="3"/>
          <tpl fld="9" item="0"/>
          <tpl hier="218" item="2"/>
          <tpl fld="3" item="5"/>
          <tpl fld="5" item="4"/>
        </tpls>
      </n>
      <n v="1055" in="0">
        <tpls c="5">
          <tpl fld="0" item="0"/>
          <tpl fld="1" item="3"/>
          <tpl hier="218" item="2"/>
          <tpl fld="3" item="1"/>
          <tpl fld="5" item="6"/>
        </tpls>
      </n>
      <n v="360" in="0">
        <tpls c="6">
          <tpl fld="0" item="0"/>
          <tpl fld="1" item="3"/>
          <tpl fld="9" item="1"/>
          <tpl hier="218" item="2"/>
          <tpl fld="3" item="3"/>
          <tpl fld="5" item="0"/>
        </tpls>
      </n>
      <n v="3870" in="0">
        <tpls c="6">
          <tpl fld="0" item="0"/>
          <tpl fld="1" item="3"/>
          <tpl fld="9" item="0"/>
          <tpl hier="218" item="2"/>
          <tpl fld="3" item="1"/>
          <tpl fld="5" item="3"/>
        </tpls>
      </n>
      <n v="3607" in="0">
        <tpls c="5">
          <tpl fld="0" item="0"/>
          <tpl fld="1" item="3"/>
          <tpl hier="218" item="2"/>
          <tpl fld="3" item="7"/>
          <tpl fld="7" item="1"/>
        </tpls>
      </n>
      <n v="1383" in="0">
        <tpls c="6">
          <tpl fld="0" item="0"/>
          <tpl fld="1" item="3"/>
          <tpl fld="9" item="1"/>
          <tpl hier="218" item="2"/>
          <tpl fld="3" item="5"/>
          <tpl fld="5" item="5"/>
        </tpls>
      </n>
      <n v="818" in="0">
        <tpls c="6">
          <tpl fld="0" item="0"/>
          <tpl fld="1" item="3"/>
          <tpl fld="9" item="0"/>
          <tpl hier="218" item="2"/>
          <tpl fld="3" item="1"/>
          <tpl fld="5" item="6"/>
        </tpls>
      </n>
      <n v="1730" in="0">
        <tpls c="6">
          <tpl fld="0" item="0"/>
          <tpl fld="1" item="3"/>
          <tpl fld="9" item="0"/>
          <tpl hier="218" item="2"/>
          <tpl fld="3" item="7"/>
          <tpl fld="7" item="1"/>
        </tpls>
      </n>
      <n v="136" in="0">
        <tpls c="6">
          <tpl fld="0" item="0"/>
          <tpl fld="1" item="3"/>
          <tpl fld="9" item="1"/>
          <tpl hier="218" item="2"/>
          <tpl fld="3" item="3"/>
          <tpl fld="5" item="3"/>
        </tpls>
      </n>
      <n v="446" in="0">
        <tpls c="6">
          <tpl fld="0" item="0"/>
          <tpl fld="1" item="3"/>
          <tpl fld="9" item="0"/>
          <tpl hier="218" item="2"/>
          <tpl fld="3" item="7"/>
          <tpl fld="7" item="4"/>
        </tpls>
      </n>
      <n v="1287" in="0">
        <tpls c="5">
          <tpl fld="0" item="0"/>
          <tpl fld="1" item="3"/>
          <tpl hier="218" item="2"/>
          <tpl fld="3" item="1"/>
          <tpl fld="5" item="1"/>
        </tpls>
      </n>
      <n v="1" in="0">
        <tpls c="6">
          <tpl fld="0" item="0"/>
          <tpl fld="1" item="3"/>
          <tpl fld="9" item="1"/>
          <tpl hier="218" item="2"/>
          <tpl fld="3" item="3"/>
          <tpl fld="5" item="4"/>
        </tpls>
      </n>
      <n v="544" in="0">
        <tpls c="6">
          <tpl fld="0" item="0"/>
          <tpl fld="1" item="3"/>
          <tpl fld="9" item="0"/>
          <tpl hier="218" item="2"/>
          <tpl fld="3" item="4"/>
          <tpl fld="5" item="0"/>
        </tpls>
      </n>
      <n v="2098" in="0">
        <tpls c="6">
          <tpl fld="0" item="0"/>
          <tpl fld="1" item="3"/>
          <tpl fld="9" item="0"/>
          <tpl hier="218" item="2"/>
          <tpl fld="3" item="1"/>
          <tpl fld="5" item="8"/>
        </tpls>
      </n>
      <n v="2903" in="0">
        <tpls c="5">
          <tpl fld="0" item="0"/>
          <tpl fld="1" item="3"/>
          <tpl hier="218" item="2"/>
          <tpl fld="3" item="3"/>
          <tpl fld="5" item="5"/>
        </tpls>
      </n>
      <n v="580" in="0">
        <tpls c="6">
          <tpl fld="0" item="0"/>
          <tpl fld="1" item="3"/>
          <tpl fld="9" item="0"/>
          <tpl hier="218" item="2"/>
          <tpl fld="3" item="5"/>
          <tpl fld="5" item="6"/>
        </tpls>
      </n>
      <n v="463" in="0">
        <tpls c="6">
          <tpl fld="0" item="0"/>
          <tpl fld="6" item="3"/>
          <tpl fld="1" item="3"/>
          <tpl hier="218" item="2"/>
          <tpl fld="3" item="3"/>
          <tpl fld="5" item="8"/>
        </tpls>
      </n>
      <n v="152" in="0">
        <tpls c="6">
          <tpl fld="0" item="0"/>
          <tpl fld="6" item="4"/>
          <tpl fld="1" item="3"/>
          <tpl hier="218" item="2"/>
          <tpl fld="3" item="3"/>
          <tpl fld="5" item="0"/>
        </tpls>
      </n>
      <n v="122" in="0">
        <tpls c="6">
          <tpl fld="0" item="0"/>
          <tpl fld="6" item="3"/>
          <tpl fld="1" item="3"/>
          <tpl hier="218" item="2"/>
          <tpl fld="3" item="1"/>
          <tpl fld="5" item="0"/>
        </tpls>
      </n>
      <n v="216" in="0">
        <tpls c="6">
          <tpl fld="0" item="0"/>
          <tpl fld="6" item="1"/>
          <tpl fld="1" item="3"/>
          <tpl hier="218" item="2"/>
          <tpl fld="3" item="3"/>
          <tpl fld="5" item="3"/>
        </tpls>
      </n>
      <n v="159" in="0">
        <tpls c="6">
          <tpl fld="0" item="0"/>
          <tpl fld="2" item="4"/>
          <tpl fld="1" item="3"/>
          <tpl hier="218" item="2"/>
          <tpl fld="3" item="7"/>
          <tpl fld="7" item="2"/>
        </tpls>
      </n>
      <n v="1" in="0">
        <tpls c="6">
          <tpl fld="0" item="0"/>
          <tpl fld="2" item="1"/>
          <tpl fld="1" item="3"/>
          <tpl hier="218" item="2"/>
          <tpl fld="3" item="3"/>
          <tpl fld="5" item="1"/>
        </tpls>
      </n>
      <m in="0">
        <tpls c="6">
          <tpl fld="0" item="0"/>
          <tpl fld="2" item="2"/>
          <tpl fld="1" item="3"/>
          <tpl hier="218" item="2"/>
          <tpl fld="3" item="3"/>
          <tpl fld="5" item="4"/>
        </tpls>
      </m>
      <n v="57" in="0">
        <tpls c="6">
          <tpl fld="0" item="0"/>
          <tpl fld="2" item="5"/>
          <tpl fld="1" item="3"/>
          <tpl hier="218" item="2"/>
          <tpl fld="3" item="5"/>
          <tpl fld="5" item="6"/>
        </tpls>
      </n>
      <n v="1" in="0">
        <tpls c="6">
          <tpl fld="0" item="0"/>
          <tpl fld="2" item="0"/>
          <tpl fld="1" item="3"/>
          <tpl hier="218" item="2"/>
          <tpl fld="3" item="4"/>
          <tpl fld="5" item="4"/>
        </tpls>
      </n>
      <n v="276" in="0">
        <tpls c="5">
          <tpl fld="0" item="0"/>
          <tpl fld="2" item="5"/>
          <tpl fld="1" item="3"/>
          <tpl hier="218" item="2"/>
          <tpl fld="3" item="2"/>
        </tpls>
      </n>
      <n v="163" in="0">
        <tpls c="6">
          <tpl fld="0" item="0"/>
          <tpl fld="2" item="0"/>
          <tpl fld="1" item="3"/>
          <tpl hier="218" item="2"/>
          <tpl fld="3" item="1"/>
          <tpl fld="5" item="3"/>
        </tpls>
      </n>
      <n v="3" in="0">
        <tpls c="6">
          <tpl fld="0" item="0"/>
          <tpl fld="2" item="4"/>
          <tpl fld="1" item="3"/>
          <tpl hier="218" item="2"/>
          <tpl fld="3" item="3"/>
          <tpl fld="5" item="5"/>
        </tpls>
      </n>
      <n v="1" in="0">
        <tpls c="6">
          <tpl fld="0" item="0"/>
          <tpl fld="2" item="4"/>
          <tpl fld="1" item="3"/>
          <tpl hier="218" item="2"/>
          <tpl fld="3" item="3"/>
          <tpl fld="5" item="8"/>
        </tpls>
      </n>
      <n v="37" in="0">
        <tpls c="6">
          <tpl fld="8" item="1"/>
          <tpl fld="0" item="0"/>
          <tpl fld="1" item="3"/>
          <tpl hier="218" item="2"/>
          <tpl fld="3" item="5"/>
          <tpl fld="5" item="2"/>
        </tpls>
      </n>
      <n v="6" in="0">
        <tpls c="6">
          <tpl fld="8" item="0"/>
          <tpl fld="0" item="0"/>
          <tpl fld="1" item="3"/>
          <tpl hier="218" item="2"/>
          <tpl fld="3" item="1"/>
          <tpl fld="5" item="7"/>
        </tpls>
      </n>
      <n v="960" in="0">
        <tpls c="6">
          <tpl fld="8" item="3"/>
          <tpl fld="0" item="0"/>
          <tpl fld="1" item="3"/>
          <tpl hier="218" item="2"/>
          <tpl fld="3" item="1"/>
          <tpl fld="5" item="8"/>
        </tpls>
      </n>
      <n v="504" in="0">
        <tpls c="6">
          <tpl fld="8" item="4"/>
          <tpl fld="0" item="0"/>
          <tpl fld="1" item="3"/>
          <tpl hier="218" item="2"/>
          <tpl fld="3" item="3"/>
          <tpl fld="5" item="3"/>
        </tpls>
      </n>
      <n v="454" in="0">
        <tpls c="6">
          <tpl fld="8" item="2"/>
          <tpl fld="0" item="0"/>
          <tpl fld="1" item="3"/>
          <tpl hier="218" item="2"/>
          <tpl fld="3" item="4"/>
          <tpl fld="5" item="0"/>
        </tpls>
      </n>
      <n v="325" in="0">
        <tpls c="5">
          <tpl fld="8" item="1"/>
          <tpl fld="0" item="0"/>
          <tpl fld="1" item="3"/>
          <tpl hier="218" item="2"/>
          <tpl fld="3" item="6"/>
        </tpls>
      </n>
      <n v="4" in="0">
        <tpls c="6">
          <tpl fld="8" item="4"/>
          <tpl fld="0" item="0"/>
          <tpl fld="1" item="3"/>
          <tpl hier="218" item="2"/>
          <tpl fld="3" item="1"/>
          <tpl fld="5" item="1"/>
        </tpls>
      </n>
      <n v="52" in="0">
        <tpls c="6">
          <tpl fld="8" item="2"/>
          <tpl fld="0" item="0"/>
          <tpl fld="1" item="3"/>
          <tpl hier="218" item="2"/>
          <tpl fld="3" item="4"/>
          <tpl fld="5" item="1"/>
        </tpls>
      </n>
      <n v="1656" in="0">
        <tpls c="6">
          <tpl fld="8" item="3"/>
          <tpl fld="0" item="0"/>
          <tpl fld="1" item="3"/>
          <tpl hier="218" item="2"/>
          <tpl fld="3" item="7"/>
          <tpl fld="7" item="1"/>
        </tpls>
      </n>
      <n v="21" in="0">
        <tpls c="6">
          <tpl fld="8" item="4"/>
          <tpl fld="0" item="0"/>
          <tpl fld="1" item="3"/>
          <tpl hier="218" item="2"/>
          <tpl fld="3" item="5"/>
          <tpl fld="5" item="7"/>
        </tpls>
      </n>
      <n v="921" in="0">
        <tpls c="6">
          <tpl fld="8" item="2"/>
          <tpl fld="0" item="0"/>
          <tpl fld="1" item="3"/>
          <tpl hier="218" item="2"/>
          <tpl fld="3" item="5"/>
          <tpl fld="5" item="8"/>
        </tpls>
      </n>
      <n v="623" in="0">
        <tpls c="6">
          <tpl fld="8" item="1"/>
          <tpl fld="0" item="0"/>
          <tpl fld="1" item="3"/>
          <tpl hier="218" item="2"/>
          <tpl fld="3" item="1"/>
          <tpl fld="5" item="5"/>
        </tpls>
      </n>
      <n v="199" in="0">
        <tpls c="6">
          <tpl fld="8" item="0"/>
          <tpl fld="0" item="0"/>
          <tpl fld="1" item="3"/>
          <tpl hier="218" item="2"/>
          <tpl fld="3" item="3"/>
          <tpl fld="5" item="0"/>
        </tpls>
      </n>
      <n v="9" in="0">
        <tpls c="6">
          <tpl fld="8" item="3"/>
          <tpl fld="0" item="0"/>
          <tpl fld="1" item="3"/>
          <tpl hier="218" item="2"/>
          <tpl fld="3" item="4"/>
          <tpl fld="5" item="1"/>
        </tpls>
      </n>
      <n v="8" in="0">
        <tpls c="6">
          <tpl fld="8" item="4"/>
          <tpl fld="0" item="0"/>
          <tpl fld="1" item="3"/>
          <tpl hier="218" item="2"/>
          <tpl fld="3" item="4"/>
          <tpl fld="5" item="6"/>
        </tpls>
      </n>
      <m in="0">
        <tpls c="6">
          <tpl fld="8" item="4"/>
          <tpl fld="0" item="0"/>
          <tpl fld="1" item="3"/>
          <tpl hier="218" item="2"/>
          <tpl fld="3" item="5"/>
          <tpl fld="5" item="4"/>
        </tpls>
      </m>
      <n v="4" in="0">
        <tpls c="6">
          <tpl fld="8" item="4"/>
          <tpl fld="0" item="0"/>
          <tpl fld="1" item="3"/>
          <tpl hier="218" item="2"/>
          <tpl fld="3" item="3"/>
          <tpl fld="5" item="0"/>
        </tpls>
      </n>
      <n v="91" in="0">
        <tpls c="5">
          <tpl fld="8" item="2"/>
          <tpl fld="0" item="0"/>
          <tpl fld="1" item="3"/>
          <tpl hier="218" item="2"/>
          <tpl fld="3" item="0"/>
        </tpls>
      </n>
      <n v="50" in="0">
        <tpls c="6">
          <tpl fld="8" item="1"/>
          <tpl fld="0" item="0"/>
          <tpl fld="1" item="3"/>
          <tpl hier="218" item="2"/>
          <tpl fld="3" item="7"/>
          <tpl fld="7" item="3"/>
        </tpls>
      </n>
      <n v="1396" in="0">
        <tpls c="6">
          <tpl fld="8" item="0"/>
          <tpl fld="0" item="0"/>
          <tpl fld="1" item="3"/>
          <tpl hier="218" item="2"/>
          <tpl fld="3" item="5"/>
          <tpl fld="5" item="3"/>
        </tpls>
      </n>
      <n v="299" in="0">
        <tpls c="6">
          <tpl fld="8" item="3"/>
          <tpl fld="0" item="0"/>
          <tpl fld="1" item="3"/>
          <tpl hier="218" item="2"/>
          <tpl fld="3" item="1"/>
          <tpl fld="5" item="0"/>
        </tpls>
      </n>
      <m in="0">
        <tpls c="6">
          <tpl fld="8" item="4"/>
          <tpl fld="0" item="0"/>
          <tpl fld="1" item="3"/>
          <tpl hier="218" item="2"/>
          <tpl fld="3" item="3"/>
          <tpl fld="5" item="4"/>
        </tpls>
      </m>
      <n v="604" in="0">
        <tpls c="6">
          <tpl fld="8" item="2"/>
          <tpl fld="0" item="0"/>
          <tpl fld="1" item="3"/>
          <tpl hier="218" item="2"/>
          <tpl fld="3" item="3"/>
          <tpl fld="5" item="6"/>
        </tpls>
      </n>
      <n v="1" in="0">
        <tpls c="6">
          <tpl fld="8" item="1"/>
          <tpl fld="0" item="0"/>
          <tpl fld="1" item="3"/>
          <tpl hier="218" item="2"/>
          <tpl fld="3" item="4"/>
          <tpl fld="5" item="2"/>
        </tpls>
      </n>
      <n v="9" in="0">
        <tpls c="6">
          <tpl fld="8" item="4"/>
          <tpl fld="0" item="0"/>
          <tpl fld="1" item="3"/>
          <tpl hier="218" item="2"/>
          <tpl fld="3" item="7"/>
          <tpl fld="7" item="2"/>
        </tpls>
      </n>
      <n v="5" in="0">
        <tpls c="6">
          <tpl fld="8" item="4"/>
          <tpl fld="0" item="0"/>
          <tpl fld="1" item="3"/>
          <tpl hier="218" item="2"/>
          <tpl fld="3" item="1"/>
          <tpl fld="5" item="8"/>
        </tpls>
      </n>
      <n v="43" in="0">
        <tpls c="5">
          <tpl fld="8" item="0"/>
          <tpl fld="0" item="0"/>
          <tpl fld="1" item="3"/>
          <tpl hier="218" item="2"/>
          <tpl fld="3" item="6"/>
        </tpls>
      </n>
      <n v="469" in="0">
        <tpls c="4">
          <tpl fld="10" item="0"/>
          <tpl fld="1" item="3"/>
          <tpl hier="218" item="2"/>
          <tpl fld="3" item="7"/>
        </tpls>
      </n>
      <n v="0.11404877296622705" in="2">
        <tpls c="4">
          <tpl fld="0" item="0"/>
          <tpl fld="1" item="2"/>
          <tpl hier="218" item="2"/>
          <tpl fld="3" item="7"/>
        </tpls>
      </n>
      <n v="296" in="0">
        <tpls c="5">
          <tpl fld="0" item="0"/>
          <tpl fld="1" item="3"/>
          <tpl fld="9" item="0"/>
          <tpl hier="218" item="2"/>
          <tpl fld="3" item="0"/>
        </tpls>
      </n>
      <n v="213" in="0">
        <tpls c="5">
          <tpl fld="0" item="0"/>
          <tpl fld="1" item="3"/>
          <tpl hier="218" item="2"/>
          <tpl fld="3" item="5"/>
          <tpl fld="5" item="2"/>
        </tpls>
      </n>
      <n v="192" in="0">
        <tpls c="6">
          <tpl fld="0" item="0"/>
          <tpl fld="1" item="3"/>
          <tpl fld="9" item="0"/>
          <tpl hier="218" item="2"/>
          <tpl fld="3" item="3"/>
          <tpl fld="5" item="0"/>
        </tpls>
      </n>
      <n v="49" in="0">
        <tpls c="5">
          <tpl fld="0" item="0"/>
          <tpl fld="1" item="3"/>
          <tpl hier="218" item="2"/>
          <tpl fld="3" item="4"/>
          <tpl fld="5" item="2"/>
        </tpls>
      </n>
      <n v="2373" in="0">
        <tpls c="6">
          <tpl fld="0" item="0"/>
          <tpl fld="1" item="3"/>
          <tpl fld="9" item="0"/>
          <tpl hier="218" item="2"/>
          <tpl fld="3" item="3"/>
          <tpl fld="5" item="5"/>
        </tpls>
      </n>
      <n v="419" in="0">
        <tpls c="6">
          <tpl fld="0" item="0"/>
          <tpl fld="1" item="3"/>
          <tpl fld="9" item="1"/>
          <tpl hier="218" item="2"/>
          <tpl fld="3" item="7"/>
          <tpl fld="7" item="2"/>
        </tpls>
      </n>
      <n v="2327" in="0">
        <tpls c="6">
          <tpl fld="0" item="0"/>
          <tpl fld="1" item="3"/>
          <tpl fld="9" item="0"/>
          <tpl hier="218" item="2"/>
          <tpl fld="3" item="5"/>
          <tpl fld="5" item="8"/>
        </tpls>
      </n>
      <n v="2" in="0">
        <tpls c="5">
          <tpl fld="0" item="0"/>
          <tpl fld="1" item="3"/>
          <tpl hier="218" item="2"/>
          <tpl fld="3" item="3"/>
          <tpl fld="5" item="4"/>
        </tpls>
      </n>
      <n v="2271" in="0">
        <tpls c="6">
          <tpl fld="0" item="0"/>
          <tpl fld="1" item="3"/>
          <tpl fld="9" item="1"/>
          <tpl hier="218" item="2"/>
          <tpl fld="3" item="5"/>
          <tpl fld="5" item="1"/>
        </tpls>
      </n>
      <n v="34" in="0">
        <tpls c="6">
          <tpl fld="0" item="0"/>
          <tpl fld="1" item="3"/>
          <tpl fld="9" item="0"/>
          <tpl hier="218" item="2"/>
          <tpl fld="3" item="4"/>
          <tpl fld="5" item="2"/>
        </tpls>
      </n>
      <n v="1178" in="0">
        <tpls c="5">
          <tpl fld="0" item="0"/>
          <tpl fld="1" item="3"/>
          <tpl hier="218" item="2"/>
          <tpl fld="3" item="5"/>
          <tpl fld="5" item="4"/>
        </tpls>
      </n>
      <n v="276" in="0">
        <tpls c="6">
          <tpl fld="0" item="0"/>
          <tpl fld="1" item="3"/>
          <tpl fld="9" item="1"/>
          <tpl hier="218" item="2"/>
          <tpl fld="3" item="1"/>
          <tpl fld="5" item="7"/>
        </tpls>
      </n>
      <n v="237" in="0">
        <tpls c="6">
          <tpl fld="0" item="0"/>
          <tpl fld="1" item="3"/>
          <tpl fld="9" item="0"/>
          <tpl hier="218" item="2"/>
          <tpl fld="3" item="3"/>
          <tpl fld="5" item="2"/>
        </tpls>
      </n>
      <n v="1406" in="0">
        <tpls c="5">
          <tpl fld="0" item="0"/>
          <tpl fld="1" item="3"/>
          <tpl hier="218" item="2"/>
          <tpl fld="3" item="4"/>
          <tpl fld="5" item="3"/>
        </tpls>
      </n>
      <n v="32" in="0">
        <tpls c="6">
          <tpl fld="0" item="0"/>
          <tpl fld="1" item="3"/>
          <tpl fld="9" item="1"/>
          <tpl hier="218" item="2"/>
          <tpl fld="3" item="3"/>
          <tpl fld="5" item="2"/>
        </tpls>
      </n>
      <n v="4" in="0">
        <tpls c="6">
          <tpl fld="0" item="0"/>
          <tpl fld="1" item="3"/>
          <tpl fld="9" item="1"/>
          <tpl hier="218" item="2"/>
          <tpl fld="3" item="4"/>
          <tpl fld="5" item="7"/>
        </tpls>
      </n>
      <n v="237" in="0">
        <tpls c="6">
          <tpl fld="0" item="0"/>
          <tpl fld="1" item="3"/>
          <tpl fld="9" item="1"/>
          <tpl hier="218" item="2"/>
          <tpl fld="3" item="1"/>
          <tpl fld="5" item="6"/>
        </tpls>
      </n>
      <n v="109" in="0">
        <tpls c="6">
          <tpl fld="0" item="0"/>
          <tpl fld="6" item="1"/>
          <tpl fld="1" item="3"/>
          <tpl hier="218" item="2"/>
          <tpl fld="3" item="4"/>
          <tpl fld="5" item="3"/>
        </tpls>
      </n>
      <n v="38" in="0">
        <tpls c="5">
          <tpl fld="0" item="0"/>
          <tpl fld="6" item="0"/>
          <tpl fld="1" item="3"/>
          <tpl hier="218" item="2"/>
          <tpl fld="3" item="0"/>
        </tpls>
      </n>
      <m in="0">
        <tpls c="6">
          <tpl fld="0" item="0"/>
          <tpl fld="6" item="1"/>
          <tpl fld="1" item="3"/>
          <tpl hier="218" item="2"/>
          <tpl fld="3" item="3"/>
          <tpl fld="5" item="4"/>
        </tpls>
      </m>
      <n v="74" in="0">
        <tpls c="5">
          <tpl fld="0" item="0"/>
          <tpl fld="6" item="1"/>
          <tpl fld="1" item="3"/>
          <tpl hier="218" item="2"/>
          <tpl fld="3" item="6"/>
        </tpls>
      </n>
      <n v="24" in="0">
        <tpls c="6">
          <tpl fld="0" item="0"/>
          <tpl fld="2" item="1"/>
          <tpl fld="1" item="3"/>
          <tpl hier="218" item="2"/>
          <tpl fld="3" item="5"/>
          <tpl fld="5" item="7"/>
        </tpls>
      </n>
      <n v="1" in="0">
        <tpls c="6">
          <tpl fld="0" item="0"/>
          <tpl fld="2" item="4"/>
          <tpl fld="1" item="3"/>
          <tpl hier="218" item="2"/>
          <tpl fld="3" item="3"/>
          <tpl fld="5" item="6"/>
        </tpls>
      </n>
      <n v="17" in="0">
        <tpls c="6">
          <tpl fld="0" item="0"/>
          <tpl fld="2" item="0"/>
          <tpl fld="1" item="3"/>
          <tpl hier="218" item="2"/>
          <tpl fld="3" item="1"/>
          <tpl fld="5" item="0"/>
        </tpls>
      </n>
      <n v="91" in="0">
        <tpls c="6">
          <tpl fld="0" item="0"/>
          <tpl fld="2" item="1"/>
          <tpl fld="1" item="3"/>
          <tpl hier="218" item="2"/>
          <tpl fld="3" item="7"/>
          <tpl fld="7" item="2"/>
        </tpls>
      </n>
      <n v="11" in="0">
        <tpls c="6">
          <tpl fld="0" item="0"/>
          <tpl fld="2" item="0"/>
          <tpl fld="1" item="3"/>
          <tpl hier="218" item="2"/>
          <tpl fld="3" item="7"/>
          <tpl fld="7" item="3"/>
        </tpls>
      </n>
      <n v="914" in="0">
        <tpls c="6">
          <tpl fld="8" item="3"/>
          <tpl fld="0" item="0"/>
          <tpl fld="1" item="3"/>
          <tpl hier="218" item="2"/>
          <tpl fld="3" item="5"/>
          <tpl fld="5" item="0"/>
        </tpls>
      </n>
      <n v="1" in="0">
        <tpls c="6">
          <tpl fld="8" item="1"/>
          <tpl fld="0" item="0"/>
          <tpl fld="1" item="3"/>
          <tpl hier="218" item="2"/>
          <tpl fld="3" item="3"/>
          <tpl fld="5" item="0"/>
        </tpls>
      </n>
      <n v="2563" in="0">
        <tpls c="6">
          <tpl fld="0" item="0"/>
          <tpl fld="1" item="3"/>
          <tpl fld="9" item="0"/>
          <tpl hier="218" item="2"/>
          <tpl fld="3" item="1"/>
          <tpl fld="5" item="5"/>
        </tpls>
      </n>
      <n v="2" in="0">
        <tpls c="6">
          <tpl fld="0" item="0"/>
          <tpl fld="2" item="4"/>
          <tpl fld="1" item="3"/>
          <tpl hier="218" item="2"/>
          <tpl fld="3" item="4"/>
          <tpl fld="5" item="3"/>
        </tpls>
      </n>
      <m in="0">
        <tpls c="6">
          <tpl fld="8" item="0"/>
          <tpl fld="0" item="0"/>
          <tpl fld="1" item="3"/>
          <tpl hier="218" item="2"/>
          <tpl fld="3" item="3"/>
          <tpl fld="5" item="4"/>
        </tpls>
      </m>
      <n v="41" in="0">
        <tpls c="6">
          <tpl fld="8" item="1"/>
          <tpl fld="0" item="0"/>
          <tpl fld="1" item="3"/>
          <tpl hier="218" item="2"/>
          <tpl fld="3" item="1"/>
          <tpl fld="5" item="2"/>
        </tpls>
      </n>
      <n v="1" in="0">
        <tpls c="6">
          <tpl fld="8" item="4"/>
          <tpl fld="0" item="0"/>
          <tpl fld="1" item="3"/>
          <tpl hier="218" item="2"/>
          <tpl fld="3" item="1"/>
          <tpl fld="5" item="4"/>
        </tpls>
      </n>
      <n v="6" in="0">
        <tpls c="6">
          <tpl fld="8" item="3"/>
          <tpl fld="0" item="0"/>
          <tpl fld="1" item="3"/>
          <tpl hier="218" item="2"/>
          <tpl fld="3" item="4"/>
          <tpl fld="5" item="8"/>
        </tpls>
      </n>
      <n v="44" in="0">
        <tpls c="6">
          <tpl fld="8" item="2"/>
          <tpl fld="0" item="0"/>
          <tpl fld="1" item="3"/>
          <tpl hier="218" item="2"/>
          <tpl fld="3" item="5"/>
          <tpl fld="5" item="4"/>
        </tpls>
      </n>
      <n v="34" in="0">
        <tpls c="6">
          <tpl fld="8" item="4"/>
          <tpl fld="0" item="0"/>
          <tpl fld="1" item="3"/>
          <tpl hier="218" item="2"/>
          <tpl fld="3" item="4"/>
          <tpl fld="5" item="1"/>
        </tpls>
      </n>
      <n v="202.09924324324325" in="1">
        <tpls c="4">
          <tpl fld="10" item="0"/>
          <tpl fld="1" item="1"/>
          <tpl hier="218" item="2"/>
          <tpl fld="3" item="7"/>
        </tpls>
      </n>
      <n v="78" in="0">
        <tpls c="5">
          <tpl fld="0" item="0"/>
          <tpl fld="1" item="3"/>
          <tpl hier="218" item="2"/>
          <tpl fld="3" item="7"/>
          <tpl fld="7" item="0"/>
        </tpls>
      </n>
      <n v="341" in="0">
        <tpls c="6">
          <tpl fld="0" item="0"/>
          <tpl fld="1" item="3"/>
          <tpl fld="9" item="1"/>
          <tpl hier="218" item="2"/>
          <tpl fld="3" item="4"/>
          <tpl fld="5" item="5"/>
        </tpls>
      </n>
      <n v="224" in="0">
        <tpls c="6">
          <tpl fld="0" item="0"/>
          <tpl fld="1" item="3"/>
          <tpl fld="9" item="1"/>
          <tpl hier="218" item="2"/>
          <tpl fld="3" item="5"/>
          <tpl fld="5" item="8"/>
        </tpls>
      </n>
      <n v="1203" in="0">
        <tpls c="5">
          <tpl fld="0" item="0"/>
          <tpl fld="1" item="3"/>
          <tpl hier="218" item="2"/>
          <tpl fld="3" item="3"/>
          <tpl fld="5" item="6"/>
        </tpls>
      </n>
      <n v="269" in="0">
        <tpls c="5">
          <tpl fld="0" item="0"/>
          <tpl fld="1" item="3"/>
          <tpl hier="218" item="2"/>
          <tpl fld="3" item="3"/>
          <tpl fld="5" item="2"/>
        </tpls>
      </n>
      <n v="315" in="0">
        <tpls c="5">
          <tpl fld="8" item="3"/>
          <tpl fld="0" item="0"/>
          <tpl fld="1" item="3"/>
          <tpl hier="218" item="2"/>
          <tpl fld="3" item="0"/>
        </tpls>
      </n>
      <n v="10" in="0">
        <tpls c="6">
          <tpl fld="8" item="3"/>
          <tpl fld="0" item="0"/>
          <tpl fld="1" item="3"/>
          <tpl hier="218" item="2"/>
          <tpl fld="3" item="3"/>
          <tpl fld="5" item="6"/>
        </tpls>
      </n>
      <n v="217" in="0">
        <tpls c="6">
          <tpl fld="8" item="4"/>
          <tpl fld="0" item="0"/>
          <tpl fld="1" item="3"/>
          <tpl hier="218" item="2"/>
          <tpl fld="3" item="4"/>
          <tpl fld="5" item="3"/>
        </tpls>
      </n>
      <n v="443" in="0">
        <tpls c="6">
          <tpl fld="8" item="2"/>
          <tpl fld="0" item="0"/>
          <tpl fld="1" item="3"/>
          <tpl hier="218" item="2"/>
          <tpl fld="3" item="1"/>
          <tpl fld="5" item="6"/>
        </tpls>
      </n>
      <n v="510" in="0">
        <tpls c="6">
          <tpl fld="8" item="1"/>
          <tpl fld="0" item="0"/>
          <tpl fld="1" item="3"/>
          <tpl hier="218" item="2"/>
          <tpl fld="3" item="5"/>
          <tpl fld="5" item="5"/>
        </tpls>
      </n>
      <n v="41" in="0">
        <tpls c="6">
          <tpl fld="8" item="1"/>
          <tpl fld="0" item="0"/>
          <tpl fld="1" item="3"/>
          <tpl hier="218" item="2"/>
          <tpl fld="3" item="5"/>
          <tpl fld="5" item="6"/>
        </tpls>
      </n>
      <n v="498" in="0">
        <tpls c="6">
          <tpl fld="8" item="2"/>
          <tpl fld="0" item="0"/>
          <tpl fld="1" item="3"/>
          <tpl hier="218" item="2"/>
          <tpl fld="3" item="4"/>
          <tpl fld="5" item="3"/>
        </tpls>
      </n>
      <n v="220" in="0">
        <tpls c="4">
          <tpl fld="10" item="0"/>
          <tpl fld="1" item="3"/>
          <tpl hier="218" item="2"/>
          <tpl fld="3" item="1"/>
        </tpls>
      </n>
      <n v="532" in="0">
        <tpls c="6">
          <tpl fld="0" item="0"/>
          <tpl fld="1" item="3"/>
          <tpl fld="9" item="1"/>
          <tpl hier="218" item="2"/>
          <tpl fld="3" item="5"/>
          <tpl fld="5" item="3"/>
        </tpls>
      </n>
      <n v="4872" in="0">
        <tpls c="6">
          <tpl fld="0" item="0"/>
          <tpl fld="1" item="3"/>
          <tpl fld="9" item="0"/>
          <tpl hier="218" item="2"/>
          <tpl fld="3" item="5"/>
          <tpl fld="5" item="1"/>
        </tpls>
      </n>
      <n v="492" in="0">
        <tpls c="4">
          <tpl fld="0" item="0"/>
          <tpl fld="1" item="3"/>
          <tpl hier="218" item="2"/>
          <tpl fld="3" item="0"/>
        </tpls>
      </n>
      <n v="69" in="0">
        <tpls c="6">
          <tpl fld="0" item="0"/>
          <tpl fld="1" item="3"/>
          <tpl fld="9" item="1"/>
          <tpl hier="218" item="2"/>
          <tpl fld="3" item="4"/>
          <tpl fld="5" item="8"/>
        </tpls>
      </n>
      <n v="2282" in="0">
        <tpls c="6">
          <tpl fld="8" item="2"/>
          <tpl fld="0" item="0"/>
          <tpl fld="1" item="3"/>
          <tpl hier="218" item="2"/>
          <tpl fld="3" item="5"/>
          <tpl fld="5" item="3"/>
        </tpls>
      </n>
      <n v="277" in="0">
        <tpls c="6">
          <tpl fld="8" item="4"/>
          <tpl fld="0" item="0"/>
          <tpl fld="1" item="3"/>
          <tpl hier="218" item="2"/>
          <tpl fld="3" item="4"/>
          <tpl fld="5" item="5"/>
        </tpls>
      </n>
      <n v="32" in="0">
        <tpls c="6">
          <tpl fld="8" item="0"/>
          <tpl fld="0" item="0"/>
          <tpl fld="1" item="3"/>
          <tpl hier="218" item="2"/>
          <tpl fld="3" item="7"/>
          <tpl fld="7" item="2"/>
        </tpls>
      </n>
      <n v="0" in="0">
        <tpls c="6">
          <tpl fld="8" item="1"/>
          <tpl fld="0" item="0"/>
          <tpl fld="1" item="3"/>
          <tpl hier="218" item="2"/>
          <tpl fld="3" item="3"/>
          <tpl fld="5" item="2"/>
        </tpls>
      </n>
      <n v="0" in="0">
        <tpls c="6">
          <tpl fld="8" item="1"/>
          <tpl fld="0" item="0"/>
          <tpl fld="1" item="3"/>
          <tpl hier="218" item="2"/>
          <tpl fld="3" item="3"/>
          <tpl fld="5" item="6"/>
        </tpls>
      </n>
      <n v="107" in="0">
        <tpls c="6">
          <tpl fld="8" item="0"/>
          <tpl fld="0" item="0"/>
          <tpl fld="1" item="3"/>
          <tpl hier="218" item="2"/>
          <tpl fld="3" item="1"/>
          <tpl fld="5" item="5"/>
        </tpls>
      </n>
      <n v="367" in="0">
        <tpls c="6">
          <tpl fld="8" item="1"/>
          <tpl fld="0" item="0"/>
          <tpl fld="1" item="3"/>
          <tpl hier="218" item="2"/>
          <tpl fld="3" item="5"/>
          <tpl fld="5" item="4"/>
        </tpls>
      </n>
      <n v="232" in="0">
        <tpls c="6">
          <tpl fld="0" item="0"/>
          <tpl fld="1" item="3"/>
          <tpl fld="9" item="1"/>
          <tpl hier="218" item="2"/>
          <tpl fld="3" item="3"/>
          <tpl fld="5" item="8"/>
        </tpls>
      </n>
      <n v="508" in="0">
        <tpls c="5">
          <tpl fld="0" item="0"/>
          <tpl fld="1" item="3"/>
          <tpl hier="218" item="2"/>
          <tpl fld="3" item="1"/>
          <tpl fld="5" item="7"/>
        </tpls>
      </n>
      <n v="1280" in="0">
        <tpls c="6">
          <tpl fld="0" item="0"/>
          <tpl fld="1" item="3"/>
          <tpl fld="9" item="1"/>
          <tpl hier="218" item="2"/>
          <tpl fld="3" item="5"/>
          <tpl fld="5" item="0"/>
        </tpls>
      </n>
      <n v="2" in="0">
        <tpls c="5">
          <tpl fld="0" item="0"/>
          <tpl fld="1" item="3"/>
          <tpl hier="218" item="2"/>
          <tpl fld="3" item="4"/>
          <tpl fld="5" item="4"/>
        </tpls>
      </n>
      <n v="6" in="0">
        <tpls c="6">
          <tpl fld="0" item="0"/>
          <tpl fld="2" item="3"/>
          <tpl fld="1" item="3"/>
          <tpl hier="218" item="2"/>
          <tpl fld="3" item="3"/>
          <tpl fld="5" item="0"/>
        </tpls>
      </n>
      <n v="63" in="0">
        <tpls c="6">
          <tpl fld="8" item="1"/>
          <tpl fld="0" item="0"/>
          <tpl fld="1" item="3"/>
          <tpl hier="218" item="2"/>
          <tpl fld="3" item="1"/>
          <tpl fld="5" item="0"/>
        </tpls>
      </n>
      <n v="270" in="0">
        <tpls c="6">
          <tpl fld="8" item="2"/>
          <tpl fld="0" item="0"/>
          <tpl fld="1" item="3"/>
          <tpl hier="218" item="2"/>
          <tpl fld="3" item="7"/>
          <tpl fld="7" item="1"/>
        </tpls>
      </n>
      <n v="1" in="0">
        <tpls c="6">
          <tpl fld="8" item="0"/>
          <tpl fld="0" item="0"/>
          <tpl fld="1" item="3"/>
          <tpl hier="218" item="2"/>
          <tpl fld="3" item="4"/>
          <tpl fld="5" item="7"/>
        </tpls>
      </n>
      <n v="12" in="0">
        <tpls c="6">
          <tpl fld="8" item="4"/>
          <tpl fld="0" item="0"/>
          <tpl fld="1" item="3"/>
          <tpl hier="218" item="2"/>
          <tpl fld="3" item="7"/>
          <tpl fld="7" item="1"/>
        </tpls>
      </n>
      <n v="3" in="0">
        <tpls c="6">
          <tpl fld="8" item="3"/>
          <tpl fld="0" item="0"/>
          <tpl fld="1" item="3"/>
          <tpl hier="218" item="2"/>
          <tpl fld="3" item="3"/>
          <tpl fld="5" item="7"/>
        </tpls>
      </n>
      <n v="6.2520564042303176E-2" in="2">
        <tpls c="4">
          <tpl fld="0" item="0"/>
          <tpl fld="1" item="2"/>
          <tpl hier="218" item="2"/>
          <tpl fld="3" item="2"/>
        </tpls>
      </n>
      <n v="716" in="0">
        <tpls c="5">
          <tpl fld="0" item="0"/>
          <tpl fld="1" item="3"/>
          <tpl hier="218" item="2"/>
          <tpl fld="3" item="7"/>
          <tpl fld="7" item="4"/>
        </tpls>
      </n>
      <n v="4297" in="0">
        <tpls c="6">
          <tpl fld="0" item="0"/>
          <tpl fld="1" item="3"/>
          <tpl fld="9" item="0"/>
          <tpl hier="218" item="2"/>
          <tpl fld="3" item="3"/>
          <tpl fld="5" item="3"/>
        </tpls>
      </n>
      <n v="731" in="0">
        <tpls c="5">
          <tpl fld="0" item="0"/>
          <tpl fld="1" item="3"/>
          <tpl fld="9" item="0"/>
          <tpl hier="218" item="2"/>
          <tpl fld="3" item="6"/>
        </tpls>
      </n>
      <n v="54.357675675675679" in="1">
        <tpls c="5">
          <tpl fld="0" item="0"/>
          <tpl fld="6" item="2"/>
          <tpl fld="1" item="1"/>
          <tpl hier="218" item="2"/>
          <tpl fld="3" item="2"/>
        </tpls>
      </n>
      <n v="32.679459459459459" in="1">
        <tpls c="6">
          <tpl fld="0" item="0"/>
          <tpl fld="2" item="0"/>
          <tpl fld="1" item="1"/>
          <tpl hier="218" item="2"/>
          <tpl fld="3" item="7"/>
          <tpl fld="7" item="4"/>
        </tpls>
      </n>
      <n v="15.952972972972974" in="1">
        <tpls c="6">
          <tpl fld="0" item="0"/>
          <tpl fld="2" item="1"/>
          <tpl fld="1" item="1"/>
          <tpl hier="218" item="2"/>
          <tpl fld="3" item="7"/>
          <tpl fld="7" item="2"/>
        </tpls>
      </n>
      <m in="1">
        <tpls c="6">
          <tpl fld="0" item="0"/>
          <tpl fld="2" item="3"/>
          <tpl fld="1" item="1"/>
          <tpl hier="218" item="2"/>
          <tpl fld="3" item="4"/>
          <tpl fld="5" item="4"/>
        </tpls>
      </m>
      <m in="1">
        <tpls c="6">
          <tpl fld="0" item="0"/>
          <tpl fld="2" item="4"/>
          <tpl fld="1" item="1"/>
          <tpl hier="218" item="2"/>
          <tpl fld="3" item="4"/>
          <tpl fld="5" item="6"/>
        </tpls>
      </m>
      <n v="55.207513513513511" in="1">
        <tpls c="5">
          <tpl fld="0" item="0"/>
          <tpl fld="1" item="1"/>
          <tpl fld="9" item="0"/>
          <tpl hier="218" item="2"/>
          <tpl fld="3" item="2"/>
        </tpls>
      </n>
      <n v="5.7308108108108113" in="1">
        <tpls c="6">
          <tpl fld="0" item="0"/>
          <tpl fld="1" item="1"/>
          <tpl fld="9" item="1"/>
          <tpl hier="218" item="2"/>
          <tpl fld="3" item="1"/>
          <tpl fld="5" item="3"/>
        </tpls>
      </n>
      <n v="3.027135135135135" in="1">
        <tpls c="6">
          <tpl fld="0" item="0"/>
          <tpl fld="1" item="1"/>
          <tpl fld="9" item="0"/>
          <tpl hier="218" item="2"/>
          <tpl fld="3" item="4"/>
          <tpl fld="5" item="7"/>
        </tpls>
      </n>
      <n v="2.360655737704918E-2" in="2">
        <tpls c="5">
          <tpl fld="0" item="0"/>
          <tpl fld="6" item="4"/>
          <tpl fld="1" item="2"/>
          <tpl hier="218" item="2"/>
          <tpl fld="3" item="0"/>
        </tpls>
      </n>
      <n v="1.3121109510980894E-2" in="2">
        <tpls c="5">
          <tpl fld="0" item="0"/>
          <tpl fld="2" item="2"/>
          <tpl fld="1" item="2"/>
          <tpl hier="218" item="2"/>
          <tpl fld="4" item="0"/>
        </tpls>
      </n>
      <n v="3.029218407596786E-2" in="2">
        <tpls c="5">
          <tpl fld="0" item="0"/>
          <tpl fld="1" item="2"/>
          <tpl fld="9" item="0"/>
          <tpl hier="218" item="2"/>
          <tpl fld="3" item="0"/>
        </tpls>
      </n>
      <n v="1.080551510222609E-2" in="2">
        <tpls c="5">
          <tpl fld="0" item="0"/>
          <tpl fld="2" item="3"/>
          <tpl fld="1" item="2"/>
          <tpl hier="218" item="2"/>
          <tpl fld="4" item="0"/>
        </tpls>
      </n>
      <n v="1.6598035407070316E-2" in="2">
        <tpls c="5">
          <tpl fld="0" item="0"/>
          <tpl fld="6" item="3"/>
          <tpl fld="1" item="2"/>
          <tpl hier="218" item="2"/>
          <tpl fld="3" item="5"/>
        </tpls>
      </n>
      <n v="4.9375276916260528E-2" in="2">
        <tpls c="5">
          <tpl fld="8" item="1"/>
          <tpl fld="0" item="0"/>
          <tpl fld="1" item="2"/>
          <tpl hier="218" item="2"/>
          <tpl fld="3" item="0"/>
        </tpls>
      </n>
      <n v="0.20013604794221534" in="2">
        <tpls c="5">
          <tpl fld="0" item="0"/>
          <tpl fld="2" item="0"/>
          <tpl fld="1" item="2"/>
          <tpl hier="218" item="2"/>
          <tpl fld="3" item="1"/>
        </tpls>
      </n>
      <n v="2.5000000000000001E-2" in="2">
        <tpls c="5">
          <tpl fld="0" item="0"/>
          <tpl fld="2" item="5"/>
          <tpl fld="1" item="2"/>
          <tpl hier="218" item="2"/>
          <tpl fld="3" item="0"/>
        </tpls>
      </n>
      <n v="1.7667953667953668E-2" in="2">
        <tpls c="5">
          <tpl fld="0" item="0"/>
          <tpl fld="2" item="2"/>
          <tpl fld="1" item="2"/>
          <tpl hier="218" item="2"/>
          <tpl fld="3" item="0"/>
        </tpls>
      </n>
      <n v="0.11404877296622705" in="2">
        <tpls c="5">
          <tpl fld="0" item="0"/>
          <tpl fld="1" item="2"/>
          <tpl hier="195" item="4294967295"/>
          <tpl hier="218" item="2"/>
          <tpl fld="3" item="7"/>
        </tpls>
      </n>
      <m in="1">
        <tpls c="6">
          <tpl fld="0" item="0"/>
          <tpl fld="6" item="3"/>
          <tpl fld="1" item="1"/>
          <tpl hier="218" item="2"/>
          <tpl fld="3" item="4"/>
          <tpl fld="5" item="2"/>
        </tpls>
      </m>
      <m in="1">
        <tpls c="6">
          <tpl fld="0" item="0"/>
          <tpl fld="6" item="3"/>
          <tpl fld="1" item="1"/>
          <tpl hier="218" item="2"/>
          <tpl fld="3" item="4"/>
          <tpl fld="5" item="7"/>
        </tpls>
      </m>
      <n v="3.5200000000000005" in="1">
        <tpls c="6">
          <tpl fld="0" item="0"/>
          <tpl fld="6" item="3"/>
          <tpl fld="1" item="1"/>
          <tpl hier="218" item="2"/>
          <tpl fld="3" item="1"/>
          <tpl fld="5" item="3"/>
        </tpls>
      </n>
      <n v="2.4" in="1">
        <tpls c="6">
          <tpl fld="0" item="0"/>
          <tpl fld="2" item="2"/>
          <tpl fld="1" item="1"/>
          <tpl hier="218" item="2"/>
          <tpl fld="3" item="1"/>
          <tpl fld="5" item="1"/>
        </tpls>
      </n>
      <n v="18.783783783783782" in="1">
        <tpls c="5">
          <tpl fld="0" item="0"/>
          <tpl fld="2" item="1"/>
          <tpl fld="1" item="1"/>
          <tpl hier="218" item="2"/>
          <tpl fld="3" item="6"/>
        </tpls>
      </n>
      <m in="1">
        <tpls c="6">
          <tpl fld="8" item="0"/>
          <tpl fld="0" item="0"/>
          <tpl fld="1" item="1"/>
          <tpl hier="218" item="2"/>
          <tpl fld="3" item="1"/>
          <tpl fld="5" item="2"/>
        </tpls>
      </m>
      <m in="1">
        <tpls c="6">
          <tpl fld="8" item="3"/>
          <tpl fld="0" item="0"/>
          <tpl fld="1" item="1"/>
          <tpl hier="218" item="2"/>
          <tpl fld="3" item="1"/>
          <tpl fld="5" item="2"/>
        </tpls>
      </m>
      <n v="52.510540540540546" in="1">
        <tpls c="5">
          <tpl fld="0" item="0"/>
          <tpl fld="1" item="1"/>
          <tpl hier="218" item="2"/>
          <tpl fld="3" item="1"/>
          <tpl fld="5" item="5"/>
        </tpls>
      </n>
      <n v="0.88000000000000012" in="1">
        <tpls c="6">
          <tpl fld="0" item="0"/>
          <tpl fld="1" item="1"/>
          <tpl fld="9" item="1"/>
          <tpl hier="218" item="2"/>
          <tpl fld="3" item="4"/>
          <tpl fld="5" item="3"/>
        </tpls>
      </n>
      <n v="39.698702702702704" in="1">
        <tpls c="5">
          <tpl fld="0" item="0"/>
          <tpl fld="1" item="1"/>
          <tpl fld="9" item="1"/>
          <tpl hier="218" item="2"/>
          <tpl fld="3" item="2"/>
        </tpls>
      </n>
      <n v="74.769729729729733" in="1">
        <tpls c="6">
          <tpl fld="0" item="0"/>
          <tpl fld="1" item="1"/>
          <tpl fld="9" item="0"/>
          <tpl hier="218" item="2"/>
          <tpl fld="3" item="1"/>
          <tpl fld="5" item="3"/>
        </tpls>
      </n>
      <n v="5.4072001482383461E-2" in="2">
        <tpls c="5">
          <tpl fld="0" item="0"/>
          <tpl fld="1" item="2"/>
          <tpl fld="9" item="0"/>
          <tpl hier="218" item="2"/>
          <tpl fld="3" item="2"/>
        </tpls>
      </n>
      <n v="0.230235359764211" in="2">
        <tpls c="5">
          <tpl fld="0" item="0"/>
          <tpl fld="2" item="0"/>
          <tpl fld="1" item="2"/>
          <tpl hier="218" item="2"/>
          <tpl fld="4" item="0"/>
        </tpls>
      </n>
      <n v="1.4266085810094297E-2" in="2">
        <tpls c="5">
          <tpl fld="0" item="0"/>
          <tpl fld="6" item="4"/>
          <tpl fld="1" item="2"/>
          <tpl hier="218" item="2"/>
          <tpl fld="3" item="3"/>
        </tpls>
      </n>
      <n v="2.5761401156823589E-2" in="2">
        <tpls c="5">
          <tpl hier="31" item="4294967295"/>
          <tpl fld="0" item="0"/>
          <tpl fld="1" item="2"/>
          <tpl hier="218" item="2"/>
          <tpl fld="3" item="5"/>
        </tpls>
      </n>
      <m in="2">
        <tpls c="5">
          <tpl fld="0" item="0"/>
          <tpl fld="2" item="3"/>
          <tpl fld="1" item="2"/>
          <tpl hier="218" item="2"/>
          <tpl fld="3" item="4"/>
        </tpls>
      </m>
      <n v="1.9047619047619046E-2" in="2">
        <tpls c="5">
          <tpl fld="0" item="0"/>
          <tpl fld="2" item="5"/>
          <tpl fld="1" item="2"/>
          <tpl hier="218" item="2"/>
          <tpl fld="3" item="6"/>
        </tpls>
      </n>
      <n v="0.14276176176176178" in="2">
        <tpls c="5">
          <tpl fld="0" item="0"/>
          <tpl fld="2" item="1"/>
          <tpl fld="1" item="2"/>
          <tpl hier="218" item="2"/>
          <tpl fld="3" item="2"/>
        </tpls>
      </n>
      <n v="1.4420707190613681E-2" in="2">
        <tpls c="5">
          <tpl fld="0" item="0"/>
          <tpl fld="1" item="2"/>
          <tpl hier="195" item="4294967295"/>
          <tpl hier="218" item="2"/>
          <tpl fld="3" item="3"/>
        </tpls>
      </n>
      <n v="2.577078673296385E-2" in="2">
        <tpls c="5">
          <tpl fld="0" item="0"/>
          <tpl fld="6" item="2"/>
          <tpl fld="1" item="2"/>
          <tpl hier="218" item="2"/>
          <tpl fld="3" item="5"/>
        </tpls>
      </n>
      <n v="1.0399999999999998" in="1">
        <tpls c="5">
          <tpl fld="0" item="0"/>
          <tpl fld="6" item="0"/>
          <tpl fld="1" item="1"/>
          <tpl hier="218" item="2"/>
          <tpl fld="3" item="0"/>
        </tpls>
      </n>
      <n v="3.96" in="1">
        <tpls c="6">
          <tpl fld="0" item="0"/>
          <tpl fld="6" item="3"/>
          <tpl fld="1" item="1"/>
          <tpl hier="218" item="2"/>
          <tpl fld="3" item="4"/>
          <tpl fld="5" item="5"/>
        </tpls>
      </n>
      <n v="10.127297297297297" in="1">
        <tpls c="5">
          <tpl fld="0" item="0"/>
          <tpl fld="6" item="1"/>
          <tpl fld="1" item="1"/>
          <tpl hier="218" item="2"/>
          <tpl fld="3" item="6"/>
        </tpls>
      </n>
      <n v="9.8340540540540538" in="1">
        <tpls c="6">
          <tpl fld="0" item="0"/>
          <tpl fld="2" item="0"/>
          <tpl fld="1" item="1"/>
          <tpl hier="218" item="2"/>
          <tpl fld="3" item="1"/>
          <tpl fld="5" item="0"/>
        </tpls>
      </n>
      <n v="2" in="1">
        <tpls c="6">
          <tpl fld="0" item="0"/>
          <tpl fld="2" item="0"/>
          <tpl fld="1" item="1"/>
          <tpl hier="218" item="2"/>
          <tpl fld="3" item="3"/>
          <tpl fld="5" item="5"/>
        </tpls>
      </n>
      <n v="15.84" in="1">
        <tpls c="6">
          <tpl fld="0" item="0"/>
          <tpl fld="2" item="2"/>
          <tpl fld="1" item="1"/>
          <tpl hier="218" item="2"/>
          <tpl fld="3" item="4"/>
          <tpl fld="5" item="5"/>
        </tpls>
      </n>
      <n v="11.839999999999998" in="1">
        <tpls c="6">
          <tpl fld="8" item="0"/>
          <tpl fld="0" item="0"/>
          <tpl fld="1" item="1"/>
          <tpl hier="218" item="2"/>
          <tpl fld="3" item="4"/>
          <tpl fld="5" item="5"/>
        </tpls>
      </n>
      <n v="2" in="1">
        <tpls c="6">
          <tpl fld="0" item="0"/>
          <tpl fld="1" item="1"/>
          <tpl fld="9" item="1"/>
          <tpl hier="218" item="2"/>
          <tpl fld="3" item="3"/>
          <tpl fld="5" item="1"/>
        </tpls>
      </n>
      <n v="21.618378378378377" in="1">
        <tpls c="4">
          <tpl fld="0" item="0"/>
          <tpl fld="1" item="1"/>
          <tpl hier="218" item="2"/>
          <tpl fld="3" item="0"/>
        </tpls>
      </n>
      <n v="1.4420707190613681E-2" in="2">
        <tpls c="5">
          <tpl hier="31" item="4294967295"/>
          <tpl fld="0" item="0"/>
          <tpl fld="1" item="2"/>
          <tpl hier="218" item="2"/>
          <tpl fld="3" item="3"/>
        </tpls>
      </n>
      <n v="1.7045940136458406E-2" in="2">
        <tpls c="5">
          <tpl fld="0" item="0"/>
          <tpl fld="1" item="2"/>
          <tpl fld="9" item="0"/>
          <tpl hier="218" item="2"/>
          <tpl fld="3" item="4"/>
        </tpls>
      </n>
      <n v="2.4630747605143988E-2" in="2">
        <tpls c="5">
          <tpl hier="31" item="4294967295"/>
          <tpl fld="0" item="0"/>
          <tpl fld="1" item="2"/>
          <tpl hier="218" item="2"/>
          <tpl fld="3" item="1"/>
        </tpls>
      </n>
      <n v="4.8213629246374845E-2" in="2">
        <tpls c="5">
          <tpl fld="8" item="3"/>
          <tpl fld="0" item="0"/>
          <tpl fld="1" item="2"/>
          <tpl hier="218" item="2"/>
          <tpl fld="3" item="6"/>
        </tpls>
      </n>
      <n v="0.14223669763513513" in="2">
        <tpls c="5">
          <tpl fld="8" item="1"/>
          <tpl fld="0" item="0"/>
          <tpl fld="1" item="2"/>
          <tpl hier="218" item="2"/>
          <tpl fld="3" item="2"/>
        </tpls>
      </n>
      <n v="0.39103206596426932" in="2">
        <tpls c="5">
          <tpl fld="0" item="0"/>
          <tpl fld="2" item="0"/>
          <tpl fld="1" item="2"/>
          <tpl hier="218" item="2"/>
          <tpl fld="3" item="2"/>
        </tpls>
      </n>
      <n v="1.4157661867777619E-2" in="2">
        <tpls c="5">
          <tpl fld="0" item="0"/>
          <tpl fld="2" item="2"/>
          <tpl fld="1" item="2"/>
          <tpl hier="218" item="2"/>
          <tpl fld="3" item="3"/>
        </tpls>
      </n>
      <n v="3.7805434862655578E-2" in="2">
        <tpls c="5">
          <tpl fld="8" item="2"/>
          <tpl fld="0" item="0"/>
          <tpl fld="1" item="2"/>
          <tpl hier="218" item="2"/>
          <tpl fld="3" item="2"/>
        </tpls>
      </n>
      <n v="7.987666539779216E-2" in="2">
        <tpls c="5">
          <tpl fld="0" item="0"/>
          <tpl fld="1" item="2"/>
          <tpl fld="9" item="1"/>
          <tpl hier="218" item="2"/>
          <tpl fld="3" item="2"/>
        </tpls>
      </n>
      <n v="3.3109283196239715E-2" in="2">
        <tpls c="5">
          <tpl fld="0" item="0"/>
          <tpl fld="2" item="5"/>
          <tpl fld="1" item="2"/>
          <tpl hier="218" item="2"/>
          <tpl fld="3" item="2"/>
        </tpls>
      </n>
      <n v="0.22644224532224533" in="2">
        <tpls c="5">
          <tpl fld="8" item="1"/>
          <tpl fld="0" item="0"/>
          <tpl fld="1" item="2"/>
          <tpl hier="218" item="2"/>
          <tpl fld="3" item="6"/>
        </tpls>
      </n>
      <n v="0.11404877296622705" in="2">
        <tpls c="5">
          <tpl hier="31" item="4294967295"/>
          <tpl fld="0" item="0"/>
          <tpl fld="1" item="2"/>
          <tpl hier="218" item="2"/>
          <tpl fld="3" item="7"/>
        </tpls>
      </n>
      <n v="0.33333333333333331" in="2">
        <tpls c="5">
          <tpl fld="8" item="4"/>
          <tpl fld="0" item="0"/>
          <tpl fld="1" item="2"/>
          <tpl hier="218" item="2"/>
          <tpl fld="3" item="2"/>
        </tpls>
      </n>
      <n v="11.813675675675677" in="1">
        <tpls c="6">
          <tpl fld="0" item="0"/>
          <tpl fld="2" item="0"/>
          <tpl fld="1" item="1"/>
          <tpl hier="218" item="2"/>
          <tpl fld="3" item="5"/>
          <tpl fld="5" item="7"/>
        </tpls>
      </n>
      <m in="1">
        <tpls c="6">
          <tpl fld="0" item="0"/>
          <tpl fld="2" item="3"/>
          <tpl fld="1" item="1"/>
          <tpl hier="218" item="2"/>
          <tpl fld="3" item="4"/>
          <tpl fld="5" item="3"/>
        </tpls>
      </m>
      <m in="1">
        <tpls c="5">
          <tpl fld="0" item="0"/>
          <tpl fld="1" item="1"/>
          <tpl hier="218" item="2"/>
          <tpl fld="3" item="3"/>
          <tpl fld="5" item="4"/>
        </tpls>
      </m>
      <n v="1.7544677544677548E-2" in="2">
        <tpls c="5">
          <tpl fld="8" item="0"/>
          <tpl fld="0" item="0"/>
          <tpl fld="1" item="2"/>
          <tpl hier="218" item="2"/>
          <tpl fld="3" item="4"/>
        </tpls>
      </n>
      <n v="6.6666666666666666E-2" in="2">
        <tpls c="5">
          <tpl fld="0" item="0"/>
          <tpl fld="2" item="1"/>
          <tpl fld="1" item="2"/>
          <tpl hier="218" item="2"/>
          <tpl fld="3" item="4"/>
        </tpls>
      </n>
      <n v="5.0311058765187204E-2" in="2">
        <tpls c="5">
          <tpl fld="0" item="0"/>
          <tpl fld="2" item="5"/>
          <tpl fld="1" item="2"/>
          <tpl hier="218" item="2"/>
          <tpl fld="3" item="7"/>
        </tpls>
      </n>
      <n v="0.50008008008008009" in="2">
        <tpls c="5">
          <tpl fld="0" item="0"/>
          <tpl fld="10" item="0"/>
          <tpl fld="1" item="2"/>
          <tpl hier="218" item="2"/>
          <tpl fld="3" item="2"/>
        </tpls>
      </n>
      <n v="7.4683913860384463E-2" in="2">
        <tpls c="5">
          <tpl fld="8" item="3"/>
          <tpl fld="0" item="0"/>
          <tpl fld="1" item="2"/>
          <tpl hier="218" item="2"/>
          <tpl fld="3" item="7"/>
        </tpls>
      </n>
      <n v="93.819189189189203" in="1">
        <tpls c="5">
          <tpl fld="0" item="0"/>
          <tpl fld="1" item="1"/>
          <tpl hier="218" item="2"/>
          <tpl fld="3" item="5"/>
          <tpl fld="5" item="4"/>
        </tpls>
      </n>
      <n v="2.2399999999999998" in="1">
        <tpls c="6">
          <tpl fld="0" item="0"/>
          <tpl fld="1" item="1"/>
          <tpl fld="9" item="0"/>
          <tpl hier="218" item="2"/>
          <tpl fld="3" item="3"/>
          <tpl fld="5" item="0"/>
        </tpls>
      </n>
      <n v="2" in="1">
        <tpls c="6">
          <tpl fld="0" item="0"/>
          <tpl fld="1" item="1"/>
          <tpl fld="9" item="0"/>
          <tpl hier="218" item="2"/>
          <tpl fld="3" item="7"/>
          <tpl fld="7" item="0"/>
        </tpls>
      </n>
      <n v="109.52405405405406" in="1">
        <tpls c="5">
          <tpl fld="0" item="0"/>
          <tpl fld="1" item="1"/>
          <tpl hier="218" item="2"/>
          <tpl fld="3" item="5"/>
          <tpl fld="5" item="3"/>
        </tpls>
      </n>
      <n v="16.628108108108108" in="1">
        <tpls c="5">
          <tpl fld="0" item="0"/>
          <tpl fld="1" item="1"/>
          <tpl hier="218" item="2"/>
          <tpl fld="3" item="1"/>
          <tpl fld="5" item="6"/>
        </tpls>
      </n>
      <m in="1">
        <tpls c="5">
          <tpl fld="0" item="0"/>
          <tpl fld="1" item="1"/>
          <tpl hier="218" item="2"/>
          <tpl fld="3" item="4"/>
          <tpl fld="5" item="2"/>
        </tpls>
      </m>
      <n v="204.29059459459461" in="1">
        <tpls c="5">
          <tpl fld="8" item="2"/>
          <tpl fld="0" item="0"/>
          <tpl fld="1" item="1"/>
          <tpl hier="218" item="2"/>
          <tpl fld="4" item="0"/>
        </tpls>
      </n>
      <n v="4.3729729729729732" in="1">
        <tpls c="6">
          <tpl fld="0" item="0"/>
          <tpl fld="2" item="1"/>
          <tpl fld="1" item="1"/>
          <tpl hier="218" item="2"/>
          <tpl fld="3" item="1"/>
          <tpl fld="5" item="8"/>
        </tpls>
      </n>
      <n v="3.8508108108108106" in="1">
        <tpls c="6">
          <tpl fld="8" item="0"/>
          <tpl fld="0" item="0"/>
          <tpl fld="1" item="1"/>
          <tpl hier="218" item="2"/>
          <tpl fld="3" item="1"/>
          <tpl fld="5" item="8"/>
        </tpls>
      </n>
      <n v="7.1610810810810808" in="1">
        <tpls c="6">
          <tpl fld="0" item="0"/>
          <tpl fld="1" item="1"/>
          <tpl fld="9" item="0"/>
          <tpl hier="218" item="2"/>
          <tpl fld="3" item="1"/>
          <tpl fld="5" item="7"/>
        </tpls>
      </n>
      <n v="2.2031133407641824E-2" in="2">
        <tpls c="5">
          <tpl hier="31" item="4294967295"/>
          <tpl fld="0" item="0"/>
          <tpl fld="1" item="2"/>
          <tpl hier="218" item="2"/>
          <tpl fld="4" item="0"/>
        </tpls>
      </n>
      <n v="1.6464891041162229E-2" in="2">
        <tpls c="5">
          <tpl fld="0" item="0"/>
          <tpl fld="2" item="3"/>
          <tpl fld="1" item="2"/>
          <tpl hier="218" item="2"/>
          <tpl fld="3" item="2"/>
        </tpls>
      </n>
      <n v="1.7695406674279913E-2" in="2">
        <tpls c="5">
          <tpl fld="0" item="0"/>
          <tpl fld="6" item="3"/>
          <tpl fld="1" item="2"/>
          <tpl hier="218" item="2"/>
          <tpl fld="3" item="3"/>
        </tpls>
      </n>
      <n v="4.6610620031796508E-2" in="2">
        <tpls c="5">
          <tpl fld="8" item="3"/>
          <tpl fld="0" item="0"/>
          <tpl fld="1" item="2"/>
          <tpl hier="218" item="2"/>
          <tpl fld="3" item="2"/>
        </tpls>
      </n>
      <n v="53.919459459459461" in="1">
        <tpls c="5">
          <tpl fld="0" item="0"/>
          <tpl fld="1" item="1"/>
          <tpl hier="218" item="2"/>
          <tpl fld="3" item="7"/>
          <tpl fld="7" item="4"/>
        </tpls>
      </n>
      <n v="8.4291891891891897" in="1">
        <tpls c="5">
          <tpl fld="0" item="0"/>
          <tpl fld="1" item="1"/>
          <tpl hier="218" item="2"/>
          <tpl fld="3" item="7"/>
          <tpl fld="7" item="3"/>
        </tpls>
      </n>
      <n v="6.2" in="1">
        <tpls c="6">
          <tpl fld="0" item="0"/>
          <tpl fld="1" item="1"/>
          <tpl fld="9" item="1"/>
          <tpl hier="218" item="2"/>
          <tpl fld="3" item="3"/>
          <tpl fld="5" item="5"/>
        </tpls>
      </n>
      <n v="65.32556756756756" in="1">
        <tpls c="5">
          <tpl fld="0" item="0"/>
          <tpl fld="1" item="1"/>
          <tpl fld="9" item="0"/>
          <tpl hier="218" item="2"/>
          <tpl fld="3" item="6"/>
        </tpls>
      </n>
      <n v="2.12" in="1">
        <tpls c="6">
          <tpl fld="0" item="0"/>
          <tpl fld="6" item="3"/>
          <tpl fld="1" item="1"/>
          <tpl hier="218" item="2"/>
          <tpl fld="3" item="5"/>
          <tpl fld="5" item="4"/>
        </tpls>
      </n>
      <n v="0.88000000000000012" in="1">
        <tpls c="6">
          <tpl fld="8" item="1"/>
          <tpl fld="0" item="0"/>
          <tpl fld="1" item="1"/>
          <tpl hier="218" item="2"/>
          <tpl fld="3" item="4"/>
          <tpl fld="5" item="3"/>
        </tpls>
      </n>
      <m in="2">
        <tpls c="5">
          <tpl fld="0" item="0"/>
          <tpl fld="2" item="4"/>
          <tpl fld="1" item="2"/>
          <tpl hier="218" item="2"/>
          <tpl fld="3" item="0"/>
        </tpls>
      </m>
      <n v="9.5238095238095233E-2" in="2">
        <tpls c="5">
          <tpl fld="8" item="0"/>
          <tpl fld="0" item="0"/>
          <tpl fld="1" item="2"/>
          <tpl hier="218" item="2"/>
          <tpl fld="3" item="2"/>
        </tpls>
      </n>
      <n v="2.5761401156823589E-2" in="2">
        <tpls c="5">
          <tpl fld="0" item="0"/>
          <tpl fld="1" item="2"/>
          <tpl hier="195" item="4294967295"/>
          <tpl hier="218" item="2"/>
          <tpl fld="3" item="5"/>
        </tpls>
      </n>
      <n v="8.5430900563484846E-2" in="2">
        <tpls c="5">
          <tpl fld="8" item="1"/>
          <tpl fld="0" item="0"/>
          <tpl fld="1" item="2"/>
          <tpl hier="218" item="2"/>
          <tpl fld="3" item="5"/>
        </tpls>
      </n>
      <n v="1.3275655575004817E-2" in="2">
        <tpls c="5">
          <tpl fld="0" item="0"/>
          <tpl fld="6" item="2"/>
          <tpl fld="1" item="2"/>
          <tpl hier="218" item="2"/>
          <tpl fld="3" item="4"/>
        </tpls>
      </n>
      <n v="28.06908108108108" in="1">
        <tpls c="5">
          <tpl fld="0" item="0"/>
          <tpl fld="1" item="1"/>
          <tpl hier="218" item="2"/>
          <tpl fld="3" item="4"/>
          <tpl fld="5" item="3"/>
        </tpls>
      </n>
      <n v="8.085405405405405" in="1">
        <tpls c="6">
          <tpl fld="0" item="0"/>
          <tpl fld="1" item="1"/>
          <tpl fld="9" item="1"/>
          <tpl hier="218" item="2"/>
          <tpl fld="3" item="3"/>
          <tpl fld="5" item="7"/>
        </tpls>
      </n>
      <n v="16.126486486486488" in="1">
        <tpls c="6">
          <tpl fld="0" item="0"/>
          <tpl fld="1" item="1"/>
          <tpl fld="9" item="0"/>
          <tpl hier="218" item="2"/>
          <tpl fld="3" item="4"/>
          <tpl fld="5" item="5"/>
        </tpls>
      </n>
      <n v="14.983783783783784" in="1">
        <tpls c="6">
          <tpl fld="0" item="0"/>
          <tpl fld="1" item="1"/>
          <tpl fld="9" item="1"/>
          <tpl hier="218" item="2"/>
          <tpl fld="3" item="5"/>
          <tpl fld="5" item="3"/>
        </tpls>
      </n>
      <m in="1">
        <tpls c="6">
          <tpl fld="0" item="0"/>
          <tpl fld="1" item="1"/>
          <tpl fld="9" item="1"/>
          <tpl hier="218" item="2"/>
          <tpl fld="3" item="4"/>
          <tpl fld="5" item="2"/>
        </tpls>
      </m>
      <n v="489.41254054054048" in="1">
        <tpls c="5">
          <tpl fld="8" item="1"/>
          <tpl fld="0" item="0"/>
          <tpl fld="1" item="1"/>
          <tpl hier="218" item="2"/>
          <tpl fld="4" item="0"/>
        </tpls>
      </n>
      <m in="1">
        <tpls c="6">
          <tpl fld="8" item="4"/>
          <tpl fld="0" item="0"/>
          <tpl fld="1" item="1"/>
          <tpl hier="218" item="2"/>
          <tpl fld="3" item="1"/>
          <tpl fld="5" item="1"/>
        </tpls>
      </m>
      <n v="2.9200000000000004" in="1">
        <tpls c="6">
          <tpl fld="8" item="4"/>
          <tpl fld="0" item="0"/>
          <tpl fld="1" item="1"/>
          <tpl hier="218" item="2"/>
          <tpl fld="3" item="3"/>
          <tpl fld="5" item="6"/>
        </tpls>
      </n>
      <m in="1">
        <tpls c="6">
          <tpl fld="8" item="4"/>
          <tpl fld="0" item="0"/>
          <tpl fld="1" item="1"/>
          <tpl hier="218" item="2"/>
          <tpl fld="3" item="7"/>
          <tpl fld="7" item="0"/>
        </tpls>
      </m>
      <n v="1.6800000000000002" in="1">
        <tpls c="6">
          <tpl fld="8" item="3"/>
          <tpl fld="0" item="0"/>
          <tpl fld="1" item="1"/>
          <tpl hier="218" item="2"/>
          <tpl fld="3" item="5"/>
          <tpl fld="5" item="8"/>
        </tpls>
      </n>
      <n v="4.16" in="1">
        <tpls c="6">
          <tpl fld="8" item="1"/>
          <tpl fld="0" item="0"/>
          <tpl fld="1" item="1"/>
          <tpl hier="218" item="2"/>
          <tpl fld="3" item="1"/>
          <tpl fld="5" item="6"/>
        </tpls>
      </n>
      <n v="1.724864864864865" in="1">
        <tpls c="6">
          <tpl fld="0" item="0"/>
          <tpl fld="6" item="3"/>
          <tpl fld="1" item="1"/>
          <tpl hier="218" item="2"/>
          <tpl fld="3" item="1"/>
          <tpl fld="5" item="8"/>
        </tpls>
      </n>
      <n v="1.3636363636363636E-2" in="2">
        <tpls c="5">
          <tpl fld="0" item="0"/>
          <tpl fld="2" item="3"/>
          <tpl fld="1" item="2"/>
          <tpl hier="218" item="2"/>
          <tpl fld="3" item="6"/>
        </tpls>
      </n>
      <n v="4.68" in="1">
        <tpls c="6">
          <tpl fld="0" item="0"/>
          <tpl fld="1" item="1"/>
          <tpl fld="9" item="1"/>
          <tpl hier="218" item="2"/>
          <tpl fld="3" item="4"/>
          <tpl fld="5" item="5"/>
        </tpls>
      </n>
      <n v="13.440000000000001" in="1">
        <tpls c="5">
          <tpl fld="0" item="0"/>
          <tpl fld="1" item="1"/>
          <tpl hier="218" item="2"/>
          <tpl fld="3" item="4"/>
          <tpl fld="5" item="8"/>
        </tpls>
      </n>
      <n v="1" in="1">
        <tpls c="6">
          <tpl fld="8" item="2"/>
          <tpl fld="0" item="0"/>
          <tpl fld="1" item="1"/>
          <tpl hier="218" item="2"/>
          <tpl fld="3" item="1"/>
          <tpl fld="5" item="2"/>
        </tpls>
      </n>
      <n v="1" in="1">
        <tpls c="6">
          <tpl fld="8" item="0"/>
          <tpl fld="0" item="0"/>
          <tpl fld="1" item="1"/>
          <tpl hier="218" item="2"/>
          <tpl fld="3" item="7"/>
          <tpl fld="7" item="0"/>
        </tpls>
      </n>
      <n v="0.96" in="1">
        <tpls c="6">
          <tpl fld="8" item="3"/>
          <tpl fld="0" item="0"/>
          <tpl fld="1" item="1"/>
          <tpl hier="218" item="2"/>
          <tpl fld="3" item="5"/>
          <tpl fld="5" item="2"/>
        </tpls>
      </n>
      <m in="1">
        <tpls c="6">
          <tpl fld="8" item="2"/>
          <tpl fld="0" item="0"/>
          <tpl fld="1" item="1"/>
          <tpl hier="218" item="2"/>
          <tpl fld="3" item="4"/>
          <tpl fld="5" item="4"/>
        </tpls>
      </m>
      <n v="18.791351351351352" in="1">
        <tpls c="6">
          <tpl fld="8" item="2"/>
          <tpl fld="0" item="0"/>
          <tpl fld="1" item="1"/>
          <tpl hier="218" item="2"/>
          <tpl fld="3" item="5"/>
          <tpl fld="5" item="3"/>
        </tpls>
      </n>
      <m in="1">
        <tpls c="6">
          <tpl fld="8" item="2"/>
          <tpl fld="0" item="0"/>
          <tpl fld="1" item="1"/>
          <tpl hier="218" item="2"/>
          <tpl fld="3" item="3"/>
          <tpl fld="5" item="2"/>
        </tpls>
      </m>
      <n v="0.8" in="1">
        <tpls c="6">
          <tpl fld="8" item="0"/>
          <tpl fld="0" item="0"/>
          <tpl fld="1" item="1"/>
          <tpl hier="218" item="2"/>
          <tpl fld="3" item="7"/>
          <tpl fld="7" item="3"/>
        </tpls>
      </n>
      <n v="1" in="1">
        <tpls c="6">
          <tpl fld="8" item="1"/>
          <tpl fld="0" item="0"/>
          <tpl fld="1" item="1"/>
          <tpl hier="218" item="2"/>
          <tpl fld="3" item="5"/>
          <tpl fld="5" item="6"/>
        </tpls>
      </n>
      <m in="1">
        <tpls c="6">
          <tpl fld="8" item="4"/>
          <tpl fld="0" item="0"/>
          <tpl fld="1" item="1"/>
          <tpl hier="218" item="2"/>
          <tpl fld="3" item="3"/>
          <tpl fld="5" item="4"/>
        </tpls>
      </m>
      <m in="1">
        <tpls c="6">
          <tpl fld="8" item="0"/>
          <tpl fld="0" item="0"/>
          <tpl fld="1" item="1"/>
          <tpl hier="218" item="2"/>
          <tpl fld="3" item="4"/>
          <tpl fld="5" item="2"/>
        </tpls>
      </m>
      <n v="0.41178378378378383" in="1">
        <tpls c="5">
          <tpl fld="8" item="0"/>
          <tpl fld="0" item="0"/>
          <tpl fld="1" item="1"/>
          <tpl hier="218" item="2"/>
          <tpl fld="3" item="6"/>
        </tpls>
      </n>
      <n v="1.4054054054054055" in="1">
        <tpls c="6">
          <tpl fld="8" item="3"/>
          <tpl fld="0" item="0"/>
          <tpl fld="1" item="1"/>
          <tpl hier="218" item="2"/>
          <tpl fld="3" item="4"/>
          <tpl fld="5" item="7"/>
        </tpls>
      </n>
      <n v="2.96" in="1">
        <tpls c="6">
          <tpl fld="0" item="0"/>
          <tpl fld="2" item="1"/>
          <tpl fld="1" item="1"/>
          <tpl hier="218" item="2"/>
          <tpl fld="3" item="7"/>
          <tpl fld="7" item="0"/>
        </tpls>
      </n>
      <n v="2.96" in="1">
        <tpls c="6">
          <tpl fld="0" item="0"/>
          <tpl fld="2" item="1"/>
          <tpl fld="1" item="1"/>
          <tpl hier="218" item="2"/>
          <tpl fld="3" item="5"/>
          <tpl fld="5" item="2"/>
        </tpls>
      </n>
      <n v="12.548648648648649" in="1">
        <tpls c="5">
          <tpl fld="0" item="0"/>
          <tpl fld="1" item="1"/>
          <tpl hier="218" item="2"/>
          <tpl fld="3" item="4"/>
          <tpl fld="5" item="0"/>
        </tpls>
      </n>
      <n v="2.6262080698997204E-2" in="2">
        <tpls c="5">
          <tpl fld="0" item="0"/>
          <tpl fld="6" item="4"/>
          <tpl fld="1" item="2"/>
          <tpl hier="218" item="2"/>
          <tpl fld="3" item="5"/>
        </tpls>
      </n>
      <n v="1" in="1">
        <tpls c="6">
          <tpl fld="0" item="0"/>
          <tpl fld="1" item="1"/>
          <tpl fld="9" item="1"/>
          <tpl hier="218" item="2"/>
          <tpl fld="3" item="5"/>
          <tpl fld="5" item="2"/>
        </tpls>
      </n>
      <n v="23.183081081081081" in="1">
        <tpls c="6">
          <tpl fld="0" item="0"/>
          <tpl fld="6" item="3"/>
          <tpl fld="1" item="1"/>
          <tpl hier="218" item="2"/>
          <tpl fld="3" item="7"/>
          <tpl fld="7" item="1"/>
        </tpls>
      </n>
      <n v="132.20545945945946" in="1">
        <tpls c="6">
          <tpl fld="0" item="0"/>
          <tpl fld="2" item="0"/>
          <tpl fld="1" item="1"/>
          <tpl hier="218" item="2"/>
          <tpl fld="3" item="5"/>
          <tpl fld="5" item="1"/>
        </tpls>
      </n>
      <n v="5.4794594594594601" in="1">
        <tpls c="6">
          <tpl fld="0" item="0"/>
          <tpl fld="2" item="2"/>
          <tpl fld="1" item="1"/>
          <tpl hier="218" item="2"/>
          <tpl fld="3" item="1"/>
          <tpl fld="5" item="8"/>
        </tpls>
      </n>
      <m in="1">
        <tpls c="6">
          <tpl fld="0" item="0"/>
          <tpl fld="2" item="4"/>
          <tpl fld="1" item="1"/>
          <tpl hier="218" item="2"/>
          <tpl fld="3" item="3"/>
          <tpl fld="5" item="8"/>
        </tpls>
      </m>
      <n v="1.6108108108108108" in="1">
        <tpls c="5">
          <tpl fld="8" item="2"/>
          <tpl fld="0" item="0"/>
          <tpl fld="1" item="1"/>
          <tpl hier="218" item="2"/>
          <tpl fld="3" item="0"/>
        </tpls>
      </n>
      <n v="62.80318918918919" in="1">
        <tpls c="6">
          <tpl fld="0" item="0"/>
          <tpl fld="1" item="1"/>
          <tpl fld="9" item="1"/>
          <tpl hier="218" item="2"/>
          <tpl fld="3" item="7"/>
          <tpl fld="7" item="2"/>
        </tpls>
      </n>
      <m in="1">
        <tpls c="6">
          <tpl fld="0" item="0"/>
          <tpl fld="1" item="1"/>
          <tpl fld="9" item="1"/>
          <tpl hier="218" item="2"/>
          <tpl fld="3" item="3"/>
          <tpl fld="5" item="4"/>
        </tpls>
      </m>
      <n v="94.906216216216222" in="1">
        <tpls c="4">
          <tpl fld="0" item="0"/>
          <tpl fld="1" item="1"/>
          <tpl hier="218" item="2"/>
          <tpl fld="3" item="2"/>
        </tpls>
      </n>
      <n v="1.6477709171533086E-2" in="2">
        <tpls c="5">
          <tpl hier="31" item="4294967295"/>
          <tpl fld="0" item="0"/>
          <tpl fld="1" item="2"/>
          <tpl hier="218" item="2"/>
          <tpl fld="3" item="4"/>
        </tpls>
      </n>
      <n v="1.4460577664963267E-2" in="2">
        <tpls c="5">
          <tpl fld="0" item="0"/>
          <tpl fld="2" item="4"/>
          <tpl fld="1" item="2"/>
          <tpl hier="218" item="2"/>
          <tpl fld="3" item="5"/>
        </tpls>
      </n>
      <n v="2.2430664904034468E-2" in="2">
        <tpls c="5">
          <tpl fld="0" item="0"/>
          <tpl fld="1" item="2"/>
          <tpl fld="9" item="0"/>
          <tpl hier="218" item="2"/>
          <tpl fld="3" item="1"/>
        </tpls>
      </n>
      <n v="7.1428571428571425E-2" in="2">
        <tpls c="5">
          <tpl fld="0" item="0"/>
          <tpl fld="6" item="1"/>
          <tpl fld="1" item="2"/>
          <tpl hier="218" item="2"/>
          <tpl fld="3" item="0"/>
        </tpls>
      </n>
      <n v="0.37273124526395551" in="2">
        <tpls c="5">
          <tpl fld="0" item="0"/>
          <tpl fld="2" item="0"/>
          <tpl fld="1" item="2"/>
          <tpl hier="218" item="2"/>
          <tpl fld="3" item="7"/>
        </tpls>
      </n>
      <n v="1.4763011965143673E-2" in="2">
        <tpls c="5">
          <tpl fld="0" item="0"/>
          <tpl fld="2" item="2"/>
          <tpl fld="1" item="2"/>
          <tpl hier="218" item="2"/>
          <tpl fld="3" item="4"/>
        </tpls>
      </n>
      <n v="4.4736164736164735E-2" in="2">
        <tpls c="5">
          <tpl fld="8" item="3"/>
          <tpl fld="0" item="0"/>
          <tpl fld="1" item="2"/>
          <tpl hier="218" item="2"/>
          <tpl fld="3" item="0"/>
        </tpls>
      </n>
      <n v="1.4390706495969656E-2" in="2">
        <tpls c="5">
          <tpl fld="0" item="0"/>
          <tpl fld="1" item="2"/>
          <tpl fld="9" item="1"/>
          <tpl hier="218" item="2"/>
          <tpl fld="3" item="4"/>
        </tpls>
      </n>
      <n v="6.163243243243242" in="1">
        <tpls c="6">
          <tpl fld="0" item="0"/>
          <tpl fld="6" item="3"/>
          <tpl fld="1" item="1"/>
          <tpl hier="218" item="2"/>
          <tpl fld="3" item="7"/>
          <tpl fld="7" item="2"/>
        </tpls>
      </n>
      <m in="1">
        <tpls c="6">
          <tpl fld="0" item="0"/>
          <tpl fld="6" item="2"/>
          <tpl fld="1" item="1"/>
          <tpl hier="218" item="2"/>
          <tpl fld="3" item="4"/>
          <tpl fld="5" item="6"/>
        </tpls>
      </m>
      <n v="1.004216216216216" in="1">
        <tpls c="6">
          <tpl fld="0" item="0"/>
          <tpl fld="6" item="1"/>
          <tpl fld="1" item="1"/>
          <tpl hier="218" item="2"/>
          <tpl fld="3" item="4"/>
          <tpl fld="5" item="3"/>
        </tpls>
      </n>
      <n v="7.839999999999999" in="1">
        <tpls c="6">
          <tpl fld="0" item="0"/>
          <tpl fld="2" item="3"/>
          <tpl fld="1" item="1"/>
          <tpl hier="218" item="2"/>
          <tpl fld="3" item="1"/>
          <tpl fld="5" item="5"/>
        </tpls>
      </n>
      <n v="13.64" in="1">
        <tpls c="6">
          <tpl fld="8" item="0"/>
          <tpl fld="0" item="0"/>
          <tpl fld="1" item="1"/>
          <tpl hier="218" item="2"/>
          <tpl fld="3" item="4"/>
          <tpl fld="5" item="3"/>
        </tpls>
      </n>
      <n v="3.12" in="1">
        <tpls c="6">
          <tpl fld="8" item="0"/>
          <tpl fld="0" item="0"/>
          <tpl fld="1" item="1"/>
          <tpl hier="218" item="2"/>
          <tpl fld="3" item="3"/>
          <tpl fld="5" item="0"/>
        </tpls>
      </n>
      <m in="1">
        <tpls c="6">
          <tpl fld="8" item="0"/>
          <tpl fld="0" item="0"/>
          <tpl fld="1" item="1"/>
          <tpl hier="218" item="2"/>
          <tpl fld="3" item="4"/>
          <tpl fld="5" item="4"/>
        </tpls>
      </m>
      <n v="10.349189189189188" in="1">
        <tpls c="5">
          <tpl fld="0" item="0"/>
          <tpl fld="1" item="1"/>
          <tpl hier="218" item="2"/>
          <tpl fld="3" item="3"/>
          <tpl fld="5" item="1"/>
        </tpls>
      </n>
      <n v="198.71400000000003" in="1">
        <tpls c="6">
          <tpl fld="0" item="0"/>
          <tpl fld="1" item="1"/>
          <tpl fld="9" item="0"/>
          <tpl hier="218" item="2"/>
          <tpl fld="3" item="5"/>
          <tpl fld="5" item="1"/>
        </tpls>
      </n>
      <n v="31.28" in="1">
        <tpls c="6">
          <tpl fld="0" item="0"/>
          <tpl fld="1" item="1"/>
          <tpl fld="9" item="0"/>
          <tpl hier="218" item="2"/>
          <tpl fld="3" item="7"/>
          <tpl fld="7" item="4"/>
        </tpls>
      </n>
      <n v="3.0388648648648653" in="1">
        <tpls c="6">
          <tpl fld="0" item="0"/>
          <tpl fld="1" item="1"/>
          <tpl fld="9" item="0"/>
          <tpl hier="218" item="2"/>
          <tpl fld="3" item="3"/>
          <tpl fld="5" item="2"/>
        </tpls>
      </n>
      <n v="2.1764705882352939E-2" in="2">
        <tpls c="5">
          <tpl fld="0" item="0"/>
          <tpl fld="2" item="4"/>
          <tpl fld="1" item="2"/>
          <tpl hier="218" item="2"/>
          <tpl fld="3" item="6"/>
        </tpls>
      </n>
      <n v="1.4169688225051543E-2" in="2">
        <tpls c="5">
          <tpl fld="0" item="0"/>
          <tpl fld="1" item="2"/>
          <tpl fld="9" item="0"/>
          <tpl hier="218" item="2"/>
          <tpl fld="3" item="3"/>
        </tpls>
      </n>
      <n v="2.1949729419608936E-2" in="2">
        <tpls c="5">
          <tpl fld="0" item="0"/>
          <tpl fld="2" item="5"/>
          <tpl fld="1" item="2"/>
          <tpl hier="218" item="2"/>
          <tpl fld="3" item="1"/>
        </tpls>
      </n>
      <n v="0.10758140224319385" in="2">
        <tpls c="5">
          <tpl fld="0" item="0"/>
          <tpl fld="6" item="0"/>
          <tpl fld="1" item="2"/>
          <tpl hier="218" item="2"/>
          <tpl fld="3" item="7"/>
        </tpls>
      </n>
      <n v="0.3" in="2">
        <tpls c="5">
          <tpl fld="8" item="4"/>
          <tpl fld="0" item="0"/>
          <tpl fld="1" item="2"/>
          <tpl hier="218" item="2"/>
          <tpl fld="3" item="0"/>
        </tpls>
      </n>
      <n v="1.1474777793590624E-2" in="2">
        <tpls c="5">
          <tpl fld="0" item="0"/>
          <tpl fld="2" item="3"/>
          <tpl fld="1" item="2"/>
          <tpl hier="218" item="2"/>
          <tpl fld="3" item="1"/>
        </tpls>
      </n>
      <n v="0.1956644144144144" in="2">
        <tpls c="5">
          <tpl fld="0" item="0"/>
          <tpl fld="2" item="1"/>
          <tpl fld="1" item="2"/>
          <tpl hier="218" item="2"/>
          <tpl fld="3" item="6"/>
        </tpls>
      </n>
      <n v="6.2520564042303176E-2" in="2">
        <tpls c="5">
          <tpl fld="0" item="0"/>
          <tpl fld="1" item="2"/>
          <tpl hier="195" item="4294967295"/>
          <tpl hier="218" item="2"/>
          <tpl fld="3" item="2"/>
        </tpls>
      </n>
      <n v="0.13685536888239591" in="2">
        <tpls c="5">
          <tpl fld="0" item="0"/>
          <tpl fld="6" item="1"/>
          <tpl fld="1" item="2"/>
          <tpl hier="218" item="2"/>
          <tpl fld="3" item="6"/>
        </tpls>
      </n>
      <n v="99.103783783783769" in="1">
        <tpls c="5">
          <tpl fld="0" item="0"/>
          <tpl fld="6" item="3"/>
          <tpl fld="1" item="1"/>
          <tpl hier="218" item="2"/>
          <tpl fld="4" item="0"/>
        </tpls>
      </n>
      <n v="5.4" in="1">
        <tpls c="6">
          <tpl fld="0" item="0"/>
          <tpl fld="6" item="3"/>
          <tpl fld="1" item="1"/>
          <tpl hier="218" item="2"/>
          <tpl fld="3" item="1"/>
          <tpl fld="5" item="7"/>
        </tpls>
      </n>
      <n v="434.91459459459458" in="1">
        <tpls c="5">
          <tpl fld="0" item="0"/>
          <tpl fld="2" item="0"/>
          <tpl fld="1" item="1"/>
          <tpl hier="218" item="2"/>
          <tpl fld="4" item="0"/>
        </tpls>
      </n>
      <n v="11.503783783783783" in="1">
        <tpls c="6">
          <tpl fld="0" item="0"/>
          <tpl fld="2" item="1"/>
          <tpl fld="1" item="1"/>
          <tpl hier="218" item="2"/>
          <tpl fld="3" item="5"/>
          <tpl fld="5" item="4"/>
        </tpls>
      </n>
      <m in="1">
        <tpls c="6">
          <tpl fld="0" item="0"/>
          <tpl fld="2" item="1"/>
          <tpl fld="1" item="1"/>
          <tpl hier="218" item="2"/>
          <tpl fld="3" item="4"/>
          <tpl fld="5" item="4"/>
        </tpls>
      </m>
      <n v="13.874594594594596" in="1">
        <tpls c="5">
          <tpl fld="8" item="2"/>
          <tpl fld="0" item="0"/>
          <tpl fld="1" item="1"/>
          <tpl hier="218" item="2"/>
          <tpl fld="3" item="2"/>
        </tpls>
      </n>
      <n v="104.1508108108108" in="1">
        <tpls c="6">
          <tpl fld="0" item="0"/>
          <tpl fld="1" item="1"/>
          <tpl fld="9" item="1"/>
          <tpl hier="218" item="2"/>
          <tpl fld="3" item="5"/>
          <tpl fld="5" item="1"/>
        </tpls>
      </n>
      <m in="1">
        <tpls c="6">
          <tpl fld="0" item="0"/>
          <tpl fld="1" item="1"/>
          <tpl fld="9" item="1"/>
          <tpl hier="218" item="2"/>
          <tpl fld="3" item="3"/>
          <tpl fld="5" item="2"/>
        </tpls>
      </m>
      <n v="6.3486486486486484" in="1">
        <tpls c="6">
          <tpl fld="0" item="0"/>
          <tpl fld="1" item="1"/>
          <tpl fld="9" item="0"/>
          <tpl hier="218" item="2"/>
          <tpl fld="3" item="4"/>
          <tpl fld="5" item="0"/>
        </tpls>
      </n>
      <n v="6.6666666666666666E-2" in="2">
        <tpls c="5">
          <tpl fld="0" item="0"/>
          <tpl fld="6" item="3"/>
          <tpl fld="1" item="2"/>
          <tpl hier="218" item="2"/>
          <tpl fld="3" item="0"/>
        </tpls>
      </n>
      <n v="3.4755580968334254E-2" in="2">
        <tpls c="5">
          <tpl fld="0" item="0"/>
          <tpl fld="1" item="2"/>
          <tpl fld="9" item="1"/>
          <tpl hier="218" item="2"/>
          <tpl fld="3" item="5"/>
        </tpls>
      </n>
      <n v="6.6903198327267099E-2" in="2">
        <tpls c="5">
          <tpl fld="8" item="1"/>
          <tpl fld="0" item="0"/>
          <tpl fld="1" item="2"/>
          <tpl hier="218" item="2"/>
          <tpl fld="3" item="1"/>
        </tpls>
      </n>
      <n v="0.3903471814671815" in="2">
        <tpls c="5">
          <tpl fld="0" item="0"/>
          <tpl fld="2" item="0"/>
          <tpl fld="1" item="2"/>
          <tpl hier="218" item="2"/>
          <tpl fld="3" item="6"/>
        </tpls>
      </n>
      <n v="1.1532116165639579E-2" in="2">
        <tpls c="5">
          <tpl fld="0" item="0"/>
          <tpl fld="2" item="2"/>
          <tpl fld="1" item="2"/>
          <tpl hier="218" item="2"/>
          <tpl fld="3" item="5"/>
        </tpls>
      </n>
      <n v="2.9705118031064112E-2" in="2">
        <tpls c="5">
          <tpl fld="0" item="0"/>
          <tpl fld="1" item="2"/>
          <tpl fld="9" item="1"/>
          <tpl hier="218" item="2"/>
          <tpl fld="4" item="0"/>
        </tpls>
      </n>
      <n v="2.3538911908119142E-2" in="2">
        <tpls c="5">
          <tpl fld="0" item="0"/>
          <tpl fld="6" item="2"/>
          <tpl fld="1" item="2"/>
          <tpl hier="218" item="2"/>
          <tpl fld="4" item="0"/>
        </tpls>
      </n>
      <n v="9.8652335269491971E-3" in="2">
        <tpls c="5">
          <tpl fld="0" item="0"/>
          <tpl fld="2" item="4"/>
          <tpl fld="1" item="2"/>
          <tpl hier="218" item="2"/>
          <tpl fld="3" item="1"/>
        </tpls>
      </n>
      <n v="1.9493465264755403E-2" in="2">
        <tpls c="5">
          <tpl fld="8" item="3"/>
          <tpl fld="0" item="0"/>
          <tpl fld="1" item="2"/>
          <tpl hier="218" item="2"/>
          <tpl fld="4" item="0"/>
        </tpls>
      </n>
      <n v="2.1909422936449964E-2" in="2">
        <tpls c="5">
          <tpl fld="0" item="0"/>
          <tpl fld="6" item="3"/>
          <tpl fld="1" item="2"/>
          <tpl hier="218" item="2"/>
          <tpl fld="3" item="4"/>
        </tpls>
      </n>
      <m in="1">
        <tpls c="6">
          <tpl fld="0" item="0"/>
          <tpl fld="6" item="3"/>
          <tpl fld="1" item="1"/>
          <tpl hier="218" item="2"/>
          <tpl fld="3" item="3"/>
          <tpl fld="5" item="0"/>
        </tpls>
      </m>
      <n v="25.672162162162163" in="1">
        <tpls c="6">
          <tpl fld="0" item="0"/>
          <tpl fld="2" item="0"/>
          <tpl fld="1" item="1"/>
          <tpl hier="218" item="2"/>
          <tpl fld="3" item="1"/>
          <tpl fld="5" item="5"/>
        </tpls>
      </n>
      <n v="11.561459459459458" in="1">
        <tpls c="6">
          <tpl fld="8" item="0"/>
          <tpl fld="0" item="0"/>
          <tpl fld="1" item="1"/>
          <tpl hier="218" item="2"/>
          <tpl fld="3" item="3"/>
          <tpl fld="5" item="6"/>
        </tpls>
      </n>
      <m in="1">
        <tpls c="6">
          <tpl fld="0" item="0"/>
          <tpl fld="1" item="1"/>
          <tpl fld="9" item="0"/>
          <tpl hier="218" item="2"/>
          <tpl fld="3" item="3"/>
          <tpl fld="5" item="4"/>
        </tpls>
      </m>
      <n v="5.9114939114939126E-2" in="2">
        <tpls c="5">
          <tpl fld="0" item="0"/>
          <tpl fld="6" item="2"/>
          <tpl fld="1" item="2"/>
          <tpl hier="218" item="2"/>
          <tpl fld="3" item="0"/>
        </tpls>
      </n>
      <n v="0.10016451233842538" in="2">
        <tpls c="5">
          <tpl fld="8" item="0"/>
          <tpl fld="0" item="0"/>
          <tpl fld="1" item="2"/>
          <tpl hier="218" item="2"/>
          <tpl fld="3" item="0"/>
        </tpls>
      </n>
      <n v="0.12288886382369524" in="2">
        <tpls c="5">
          <tpl fld="0" item="0"/>
          <tpl fld="6" item="2"/>
          <tpl fld="1" item="2"/>
          <tpl hier="218" item="2"/>
          <tpl fld="3" item="7"/>
        </tpls>
      </n>
      <n v="2.7331179876634425E-2" in="2">
        <tpls c="5">
          <tpl fld="8" item="4"/>
          <tpl fld="0" item="0"/>
          <tpl fld="1" item="2"/>
          <tpl hier="218" item="2"/>
          <tpl fld="3" item="3"/>
        </tpls>
      </n>
      <n v="9.2340540540540541" in="1">
        <tpls c="6">
          <tpl fld="0" item="0"/>
          <tpl fld="1" item="1"/>
          <tpl fld="9" item="1"/>
          <tpl hier="218" item="2"/>
          <tpl fld="3" item="1"/>
          <tpl fld="5" item="0"/>
        </tpls>
      </n>
      <n v="63.480540540540538" in="1">
        <tpls c="6">
          <tpl fld="0" item="0"/>
          <tpl fld="1" item="1"/>
          <tpl fld="9" item="0"/>
          <tpl hier="218" item="2"/>
          <tpl fld="3" item="3"/>
          <tpl fld="5" item="3"/>
        </tpls>
      </n>
      <n v="2.4" in="1">
        <tpls c="6">
          <tpl fld="0" item="0"/>
          <tpl fld="1" item="1"/>
          <tpl fld="9" item="1"/>
          <tpl hier="218" item="2"/>
          <tpl fld="3" item="7"/>
          <tpl fld="7" item="3"/>
        </tpls>
      </n>
      <n v="3" in="1">
        <tpls c="6">
          <tpl fld="0" item="0"/>
          <tpl fld="1" item="1"/>
          <tpl fld="9" item="1"/>
          <tpl hier="218" item="2"/>
          <tpl fld="3" item="5"/>
          <tpl fld="5" item="6"/>
        </tpls>
      </n>
      <n v="21.526" in="1">
        <tpls c="6">
          <tpl fld="0" item="0"/>
          <tpl fld="1" item="1"/>
          <tpl fld="9" item="0"/>
          <tpl hier="218" item="2"/>
          <tpl fld="3" item="3"/>
          <tpl fld="5" item="5"/>
        </tpls>
      </n>
      <n v="1" in="1">
        <tpls c="6">
          <tpl fld="0" item="0"/>
          <tpl fld="1" item="1"/>
          <tpl fld="9" item="0"/>
          <tpl hier="218" item="2"/>
          <tpl fld="3" item="4"/>
          <tpl fld="5" item="6"/>
        </tpls>
      </n>
      <n v="16.07135135135135" in="1">
        <tpls c="5">
          <tpl fld="0" item="0"/>
          <tpl fld="6" item="1"/>
          <tpl fld="1" item="1"/>
          <tpl hier="218" item="2"/>
          <tpl fld="3" item="2"/>
        </tpls>
      </n>
      <n v="0.48" in="1">
        <tpls c="6">
          <tpl fld="0" item="0"/>
          <tpl fld="2" item="1"/>
          <tpl fld="1" item="1"/>
          <tpl hier="218" item="2"/>
          <tpl fld="3" item="1"/>
          <tpl fld="5" item="2"/>
        </tpls>
      </n>
      <m in="1">
        <tpls c="6">
          <tpl fld="8" item="3"/>
          <tpl fld="0" item="0"/>
          <tpl fld="1" item="1"/>
          <tpl hier="218" item="2"/>
          <tpl fld="3" item="3"/>
          <tpl fld="5" item="0"/>
        </tpls>
      </m>
      <n v="8.3491891891891878" in="1">
        <tpls c="6">
          <tpl fld="0" item="0"/>
          <tpl fld="1" item="1"/>
          <tpl fld="9" item="0"/>
          <tpl hier="218" item="2"/>
          <tpl fld="3" item="3"/>
          <tpl fld="5" item="1"/>
        </tpls>
      </n>
      <n v="2.2811394565010662E-2" in="2">
        <tpls c="5">
          <tpl fld="0" item="0"/>
          <tpl fld="1" item="2"/>
          <tpl fld="9" item="0"/>
          <tpl hier="218" item="2"/>
          <tpl fld="3" item="5"/>
        </tpls>
      </n>
      <n v="7.5018110894399553E-2" in="2">
        <tpls c="5">
          <tpl fld="0" item="0"/>
          <tpl fld="2" item="1"/>
          <tpl fld="1" item="2"/>
          <tpl hier="218" item="2"/>
          <tpl fld="3" item="1"/>
        </tpls>
      </n>
      <n v="0.12282289475103846" in="2">
        <tpls c="5">
          <tpl fld="0" item="0"/>
          <tpl fld="6" item="1"/>
          <tpl fld="1" item="2"/>
          <tpl hier="218" item="2"/>
          <tpl fld="3" item="7"/>
        </tpls>
      </n>
      <n v="31.297297297297298" in="1">
        <tpls c="6">
          <tpl fld="0" item="0"/>
          <tpl fld="1" item="1"/>
          <tpl fld="9" item="0"/>
          <tpl hier="218" item="2"/>
          <tpl fld="3" item="7"/>
          <tpl fld="7" item="2"/>
        </tpls>
      </n>
      <n v="26.485135135135135" in="1">
        <tpls c="6">
          <tpl fld="0" item="0"/>
          <tpl fld="1" item="1"/>
          <tpl fld="9" item="1"/>
          <tpl hier="218" item="2"/>
          <tpl fld="3" item="1"/>
          <tpl fld="5" item="1"/>
        </tpls>
      </n>
      <n v="72.366216216216216" in="1">
        <tpls c="5">
          <tpl fld="0" item="0"/>
          <tpl fld="1" item="1"/>
          <tpl hier="218" item="2"/>
          <tpl fld="3" item="5"/>
          <tpl fld="5" item="5"/>
        </tpls>
      </n>
      <n v="1" in="1">
        <tpls c="5">
          <tpl fld="0" item="0"/>
          <tpl fld="1" item="1"/>
          <tpl hier="218" item="2"/>
          <tpl fld="3" item="4"/>
          <tpl fld="5" item="4"/>
        </tpls>
      </n>
      <n v="31.300756756756758" in="1">
        <tpls c="5">
          <tpl fld="0" item="0"/>
          <tpl fld="1" item="1"/>
          <tpl fld="9" item="1"/>
          <tpl hier="218" item="2"/>
          <tpl fld="3" item="6"/>
        </tpls>
      </n>
      <n v="3.7432432432432434" in="1">
        <tpls c="6">
          <tpl fld="0" item="0"/>
          <tpl fld="6" item="3"/>
          <tpl fld="1" item="1"/>
          <tpl hier="218" item="2"/>
          <tpl fld="3" item="3"/>
          <tpl fld="5" item="5"/>
        </tpls>
      </n>
      <n v="80.500540540540527" in="1">
        <tpls c="5">
          <tpl fld="0" item="0"/>
          <tpl fld="1" item="1"/>
          <tpl hier="218" item="2"/>
          <tpl fld="3" item="1"/>
          <tpl fld="5" item="3"/>
        </tpls>
      </n>
      <n v="2.5019384138236591E-2" in="2">
        <tpls c="5">
          <tpl fld="0" item="0"/>
          <tpl fld="6" item="0"/>
          <tpl fld="1" item="2"/>
          <tpl hier="218" item="2"/>
          <tpl fld="3" item="5"/>
        </tpls>
      </n>
      <n v="1.0082537627447806E-2" in="2">
        <tpls c="5">
          <tpl fld="0" item="0"/>
          <tpl fld="2" item="3"/>
          <tpl fld="1" item="2"/>
          <tpl hier="218" item="2"/>
          <tpl fld="3" item="3"/>
        </tpls>
      </n>
      <n v="8.6424845898530112E-2" in="2">
        <tpls c="5">
          <tpl fld="0" item="0"/>
          <tpl fld="6" item="4"/>
          <tpl fld="1" item="2"/>
          <tpl hier="218" item="2"/>
          <tpl fld="3" item="6"/>
        </tpls>
      </n>
      <m in="2">
        <tpls c="5">
          <tpl fld="8" item="4"/>
          <tpl fld="0" item="0"/>
          <tpl fld="1" item="2"/>
          <tpl hier="218" item="2"/>
          <tpl fld="3" item="6"/>
        </tpls>
      </m>
      <n v="7.6895943562610234E-3" in="2">
        <tpls c="5">
          <tpl fld="0" item="0"/>
          <tpl fld="6" item="1"/>
          <tpl fld="1" item="2"/>
          <tpl hier="218" item="2"/>
          <tpl fld="3" item="3"/>
        </tpls>
      </n>
      <n v="54.698378378378379" in="1">
        <tpls c="6">
          <tpl fld="0" item="0"/>
          <tpl fld="1" item="1"/>
          <tpl fld="9" item="1"/>
          <tpl hier="218" item="2"/>
          <tpl fld="3" item="5"/>
          <tpl fld="5" item="4"/>
        </tpls>
      </n>
      <n v="5.973837837837837" in="1">
        <tpls c="5">
          <tpl fld="0" item="0"/>
          <tpl fld="1" item="1"/>
          <tpl hier="218" item="2"/>
          <tpl fld="3" item="3"/>
          <tpl fld="5" item="0"/>
        </tpls>
      </n>
      <n v="1329.094216216216" in="1">
        <tpls c="4">
          <tpl fld="0" item="0"/>
          <tpl fld="1" item="1"/>
          <tpl hier="218" item="2"/>
          <tpl fld="4" item="0"/>
        </tpls>
      </n>
      <n v="9.4" in="1">
        <tpls c="5">
          <tpl fld="0" item="0"/>
          <tpl fld="1" item="1"/>
          <tpl hier="218" item="2"/>
          <tpl fld="3" item="1"/>
          <tpl fld="5" item="4"/>
        </tpls>
      </n>
      <n v="1" in="1">
        <tpls c="6">
          <tpl fld="0" item="0"/>
          <tpl fld="1" item="1"/>
          <tpl fld="9" item="1"/>
          <tpl hier="218" item="2"/>
          <tpl fld="3" item="4"/>
          <tpl fld="5" item="8"/>
        </tpls>
      </n>
      <m in="1">
        <tpls c="6">
          <tpl fld="8" item="4"/>
          <tpl fld="0" item="0"/>
          <tpl fld="1" item="1"/>
          <tpl hier="218" item="2"/>
          <tpl fld="3" item="7"/>
          <tpl fld="7" item="2"/>
        </tpls>
      </m>
      <m in="1">
        <tpls c="6">
          <tpl fld="8" item="4"/>
          <tpl fld="0" item="0"/>
          <tpl fld="1" item="1"/>
          <tpl hier="218" item="2"/>
          <tpl fld="3" item="1"/>
          <tpl fld="5" item="2"/>
        </tpls>
      </m>
      <n v="0.14713513513513513" in="1">
        <tpls c="6">
          <tpl fld="8" item="4"/>
          <tpl fld="0" item="0"/>
          <tpl fld="1" item="1"/>
          <tpl hier="218" item="2"/>
          <tpl fld="3" item="4"/>
          <tpl fld="5" item="7"/>
        </tpls>
      </n>
      <n v="80.676054054054049" in="1">
        <tpls c="6">
          <tpl fld="8" item="3"/>
          <tpl fld="0" item="0"/>
          <tpl fld="1" item="1"/>
          <tpl hier="218" item="2"/>
          <tpl fld="3" item="5"/>
          <tpl fld="5" item="1"/>
        </tpls>
      </n>
      <n v="4.5567567567567568" in="1">
        <tpls c="6">
          <tpl fld="8" item="1"/>
          <tpl fld="0" item="0"/>
          <tpl fld="1" item="1"/>
          <tpl hier="218" item="2"/>
          <tpl fld="3" item="5"/>
          <tpl fld="5" item="8"/>
        </tpls>
      </n>
      <n v="1" in="1">
        <tpls c="6">
          <tpl fld="8" item="4"/>
          <tpl fld="0" item="0"/>
          <tpl fld="1" item="1"/>
          <tpl hier="218" item="2"/>
          <tpl fld="3" item="3"/>
          <tpl fld="5" item="7"/>
        </tpls>
      </n>
      <n v="53.667405405405411" in="1">
        <tpls c="6">
          <tpl fld="0" item="0"/>
          <tpl fld="2" item="2"/>
          <tpl fld="1" item="1"/>
          <tpl hier="218" item="2"/>
          <tpl fld="3" item="3"/>
          <tpl fld="5" item="8"/>
        </tpls>
      </n>
      <n v="1.5473068852351231E-2" in="2">
        <tpls c="5">
          <tpl fld="8" item="0"/>
          <tpl fld="0" item="0"/>
          <tpl fld="1" item="2"/>
          <tpl hier="218" item="2"/>
          <tpl fld="3" item="5"/>
        </tpls>
      </n>
      <n v="46.364054054054066" in="1">
        <tpls c="6">
          <tpl fld="0" item="0"/>
          <tpl fld="1" item="1"/>
          <tpl fld="9" item="0"/>
          <tpl hier="218" item="2"/>
          <tpl fld="3" item="5"/>
          <tpl fld="5" item="5"/>
        </tpls>
      </n>
      <n v="313.82529729729725" in="1">
        <tpls c="5">
          <tpl fld="8" item="3"/>
          <tpl fld="0" item="0"/>
          <tpl fld="1" item="1"/>
          <tpl hier="218" item="2"/>
          <tpl fld="4" item="0"/>
        </tpls>
      </n>
      <n v="2.8538378378378382" in="1">
        <tpls c="6">
          <tpl fld="8" item="2"/>
          <tpl fld="0" item="0"/>
          <tpl fld="1" item="1"/>
          <tpl hier="218" item="2"/>
          <tpl fld="3" item="3"/>
          <tpl fld="5" item="0"/>
        </tpls>
      </n>
      <n v="3.96" in="1">
        <tpls c="6">
          <tpl fld="8" item="1"/>
          <tpl fld="0" item="0"/>
          <tpl fld="1" item="1"/>
          <tpl hier="218" item="2"/>
          <tpl fld="3" item="7"/>
          <tpl fld="7" item="0"/>
        </tpls>
      </n>
      <m in="1">
        <tpls c="6">
          <tpl fld="8" item="2"/>
          <tpl fld="0" item="0"/>
          <tpl fld="1" item="1"/>
          <tpl hier="218" item="2"/>
          <tpl fld="3" item="5"/>
          <tpl fld="5" item="2"/>
        </tpls>
      </m>
      <n v="1.6800000000000002" in="1">
        <tpls c="6">
          <tpl fld="8" item="3"/>
          <tpl fld="0" item="0"/>
          <tpl fld="1" item="1"/>
          <tpl hier="218" item="2"/>
          <tpl fld="3" item="4"/>
          <tpl fld="5" item="5"/>
        </tpls>
      </n>
      <m in="1">
        <tpls c="6">
          <tpl fld="8" item="0"/>
          <tpl fld="0" item="0"/>
          <tpl fld="1" item="1"/>
          <tpl hier="218" item="2"/>
          <tpl fld="3" item="1"/>
          <tpl fld="5" item="4"/>
        </tpls>
      </m>
      <n v="6.3599999999999994" in="1">
        <tpls c="6">
          <tpl fld="8" item="0"/>
          <tpl fld="0" item="0"/>
          <tpl fld="1" item="1"/>
          <tpl hier="218" item="2"/>
          <tpl fld="3" item="4"/>
          <tpl fld="5" item="0"/>
        </tpls>
      </n>
      <n v="4.04" in="1">
        <tpls c="6">
          <tpl fld="8" item="1"/>
          <tpl fld="0" item="0"/>
          <tpl fld="1" item="1"/>
          <tpl hier="218" item="2"/>
          <tpl fld="3" item="7"/>
          <tpl fld="7" item="3"/>
        </tpls>
      </n>
      <m in="1">
        <tpls c="6">
          <tpl fld="8" item="4"/>
          <tpl fld="0" item="0"/>
          <tpl fld="1" item="1"/>
          <tpl hier="218" item="2"/>
          <tpl fld="3" item="1"/>
          <tpl fld="5" item="7"/>
        </tpls>
      </m>
      <n v="14.598108108108109" in="1">
        <tpls c="6">
          <tpl fld="8" item="0"/>
          <tpl fld="0" item="0"/>
          <tpl fld="1" item="1"/>
          <tpl hier="218" item="2"/>
          <tpl fld="3" item="3"/>
          <tpl fld="5" item="5"/>
        </tpls>
      </n>
      <m in="1">
        <tpls c="6">
          <tpl fld="8" item="1"/>
          <tpl fld="0" item="0"/>
          <tpl fld="1" item="1"/>
          <tpl hier="218" item="2"/>
          <tpl fld="3" item="4"/>
          <tpl fld="5" item="2"/>
        </tpls>
      </m>
      <m in="1">
        <tpls c="5">
          <tpl fld="8" item="4"/>
          <tpl fld="0" item="0"/>
          <tpl fld="1" item="1"/>
          <tpl hier="218" item="2"/>
          <tpl fld="3" item="6"/>
        </tpls>
      </m>
      <n v="0.6" in="1">
        <tpls c="5">
          <tpl fld="8" item="4"/>
          <tpl fld="0" item="0"/>
          <tpl fld="1" item="1"/>
          <tpl hier="218" item="2"/>
          <tpl fld="3" item="0"/>
        </tpls>
      </n>
      <n v="3" in="1">
        <tpls c="6">
          <tpl fld="0" item="0"/>
          <tpl fld="2" item="2"/>
          <tpl fld="1" item="1"/>
          <tpl hier="218" item="2"/>
          <tpl fld="3" item="7"/>
          <tpl fld="7" item="4"/>
        </tpls>
      </n>
      <n v="44.186756756756751" in="1">
        <tpls c="6">
          <tpl fld="0" item="0"/>
          <tpl fld="2" item="2"/>
          <tpl fld="1" item="1"/>
          <tpl hier="218" item="2"/>
          <tpl fld="3" item="5"/>
          <tpl fld="5" item="3"/>
        </tpls>
      </n>
      <n v="34.26956756756757" in="1">
        <tpls c="6">
          <tpl fld="0" item="0"/>
          <tpl fld="1" item="1"/>
          <tpl fld="9" item="0"/>
          <tpl hier="218" item="2"/>
          <tpl fld="3" item="5"/>
          <tpl fld="5" item="0"/>
        </tpls>
      </n>
      <n v="2.1614906832298133E-2" in="2">
        <tpls c="5">
          <tpl fld="8" item="2"/>
          <tpl fld="0" item="0"/>
          <tpl fld="1" item="2"/>
          <tpl hier="218" item="2"/>
          <tpl fld="3" item="6"/>
        </tpls>
      </n>
      <n v="3.7338378378378376" in="1">
        <tpls c="6">
          <tpl fld="0" item="0"/>
          <tpl fld="1" item="1"/>
          <tpl fld="9" item="1"/>
          <tpl hier="218" item="2"/>
          <tpl fld="3" item="3"/>
          <tpl fld="5" item="0"/>
        </tpls>
      </n>
      <n v="2" in="1">
        <tpls c="5">
          <tpl fld="0" item="0"/>
          <tpl fld="6" item="1"/>
          <tpl fld="1" item="1"/>
          <tpl hier="218" item="2"/>
          <tpl fld="3" item="0"/>
        </tpls>
      </n>
      <m in="1">
        <tpls c="6">
          <tpl fld="0" item="0"/>
          <tpl fld="6" item="3"/>
          <tpl fld="1" item="1"/>
          <tpl hier="218" item="2"/>
          <tpl fld="3" item="3"/>
          <tpl fld="5" item="4"/>
        </tpls>
      </m>
      <n v="4.16" in="1">
        <tpls c="6">
          <tpl fld="0" item="0"/>
          <tpl fld="2" item="0"/>
          <tpl fld="1" item="1"/>
          <tpl hier="218" item="2"/>
          <tpl fld="3" item="1"/>
          <tpl fld="5" item="6"/>
        </tpls>
      </n>
      <m in="1">
        <tpls c="6">
          <tpl fld="0" item="0"/>
          <tpl fld="2" item="3"/>
          <tpl fld="1" item="1"/>
          <tpl hier="218" item="2"/>
          <tpl fld="3" item="3"/>
          <tpl fld="5" item="1"/>
        </tpls>
      </m>
      <n v="1" in="1">
        <tpls c="6">
          <tpl fld="0" item="0"/>
          <tpl fld="2" item="0"/>
          <tpl fld="1" item="1"/>
          <tpl hier="218" item="2"/>
          <tpl fld="3" item="4"/>
          <tpl fld="5" item="7"/>
        </tpls>
      </n>
      <n v="1" in="1">
        <tpls c="6">
          <tpl fld="8" item="3"/>
          <tpl fld="0" item="0"/>
          <tpl fld="1" item="1"/>
          <tpl hier="218" item="2"/>
          <tpl fld="3" item="3"/>
          <tpl fld="5" item="6"/>
        </tpls>
      </n>
      <n v="17.759999999999998" in="1">
        <tpls c="6">
          <tpl fld="0" item="0"/>
          <tpl fld="1" item="1"/>
          <tpl fld="9" item="1"/>
          <tpl hier="218" item="2"/>
          <tpl fld="3" item="1"/>
          <tpl fld="5" item="7"/>
        </tpls>
      </n>
      <n v="6.2" in="1">
        <tpls c="6">
          <tpl fld="0" item="0"/>
          <tpl fld="1" item="1"/>
          <tpl fld="9" item="1"/>
          <tpl hier="218" item="2"/>
          <tpl fld="3" item="4"/>
          <tpl fld="5" item="0"/>
        </tpls>
      </n>
      <n v="27.189081081081078" in="1">
        <tpls c="6">
          <tpl fld="0" item="0"/>
          <tpl fld="1" item="1"/>
          <tpl fld="9" item="0"/>
          <tpl hier="218" item="2"/>
          <tpl fld="3" item="4"/>
          <tpl fld="5" item="3"/>
        </tpls>
      </n>
      <n v="6.2520564042303176E-2" in="2">
        <tpls c="5">
          <tpl hier="31" item="4294967295"/>
          <tpl fld="0" item="0"/>
          <tpl fld="1" item="2"/>
          <tpl hier="218" item="2"/>
          <tpl fld="3" item="2"/>
        </tpls>
      </n>
      <n v="3.5368988323671101E-2" in="2">
        <tpls c="5">
          <tpl fld="0" item="0"/>
          <tpl fld="6" item="0"/>
          <tpl fld="1" item="2"/>
          <tpl hier="218" item="2"/>
          <tpl fld="3" item="4"/>
        </tpls>
      </n>
      <n v="1.9853894527547222E-2" in="2">
        <tpls c="5">
          <tpl fld="8" item="3"/>
          <tpl fld="0" item="0"/>
          <tpl fld="1" item="2"/>
          <tpl hier="218" item="2"/>
          <tpl fld="3" item="5"/>
        </tpls>
      </n>
      <n v="0.34425945945945946" in="2">
        <tpls c="5">
          <tpl fld="0" item="0"/>
          <tpl fld="2" item="0"/>
          <tpl fld="1" item="2"/>
          <tpl hier="218" item="2"/>
          <tpl fld="3" item="4"/>
        </tpls>
      </n>
      <n v="2.1926705466528473E-2" in="2">
        <tpls c="5">
          <tpl fld="0" item="0"/>
          <tpl fld="2" item="5"/>
          <tpl fld="1" item="2"/>
          <tpl hier="218" item="2"/>
          <tpl fld="4" item="0"/>
        </tpls>
      </n>
      <n v="4.094147035353711E-2" in="2">
        <tpls c="5">
          <tpl fld="0" item="0"/>
          <tpl fld="2" item="2"/>
          <tpl fld="1" item="2"/>
          <tpl hier="218" item="2"/>
          <tpl fld="3" item="7"/>
        </tpls>
      </n>
      <n v="1.6477709171533086E-2" in="2">
        <tpls c="5">
          <tpl fld="0" item="0"/>
          <tpl fld="1" item="2"/>
          <tpl hier="195" item="4294967295"/>
          <tpl hier="218" item="2"/>
          <tpl fld="3" item="4"/>
        </tpls>
      </n>
      <n v="16.138378378378381" in="1">
        <tpls c="5">
          <tpl fld="0" item="0"/>
          <tpl fld="6" item="2"/>
          <tpl fld="1" item="1"/>
          <tpl hier="218" item="2"/>
          <tpl fld="3" item="0"/>
        </tpls>
      </n>
      <m in="1">
        <tpls c="6">
          <tpl fld="0" item="0"/>
          <tpl fld="6" item="3"/>
          <tpl fld="1" item="1"/>
          <tpl hier="218" item="2"/>
          <tpl fld="3" item="1"/>
          <tpl fld="5" item="2"/>
        </tpls>
      </m>
      <n v="1" in="1">
        <tpls c="6">
          <tpl fld="0" item="0"/>
          <tpl fld="6" item="3"/>
          <tpl fld="1" item="1"/>
          <tpl hier="218" item="2"/>
          <tpl fld="3" item="3"/>
          <tpl fld="5" item="6"/>
        </tpls>
      </n>
      <n v="13.537027027027024" in="1">
        <tpls c="6">
          <tpl fld="0" item="0"/>
          <tpl fld="2" item="2"/>
          <tpl fld="1" item="1"/>
          <tpl hier="218" item="2"/>
          <tpl fld="3" item="5"/>
          <tpl fld="5" item="5"/>
        </tpls>
      </n>
      <m in="1">
        <tpls c="6">
          <tpl fld="0" item="0"/>
          <tpl fld="2" item="2"/>
          <tpl fld="1" item="1"/>
          <tpl hier="218" item="2"/>
          <tpl fld="3" item="1"/>
          <tpl fld="5" item="2"/>
        </tpls>
      </m>
      <n v="6.1199999999999992" in="1">
        <tpls c="6">
          <tpl fld="8" item="0"/>
          <tpl fld="0" item="0"/>
          <tpl fld="1" item="1"/>
          <tpl hier="218" item="2"/>
          <tpl fld="3" item="5"/>
          <tpl fld="5" item="5"/>
        </tpls>
      </n>
      <n v="26.970270270270269" in="1">
        <tpls c="6">
          <tpl fld="8" item="3"/>
          <tpl fld="0" item="0"/>
          <tpl fld="1" item="1"/>
          <tpl hier="218" item="2"/>
          <tpl fld="3" item="7"/>
          <tpl fld="7" item="2"/>
        </tpls>
      </n>
      <n v="30.355135135135136" in="1">
        <tpls c="5">
          <tpl fld="0" item="0"/>
          <tpl fld="1" item="1"/>
          <tpl hier="218" item="2"/>
          <tpl fld="3" item="5"/>
          <tpl fld="5" item="8"/>
        </tpls>
      </n>
      <n v="3.4325405405405403" in="1">
        <tpls c="5">
          <tpl fld="0" item="0"/>
          <tpl fld="1" item="1"/>
          <tpl hier="218" item="2"/>
          <tpl fld="3" item="4"/>
          <tpl fld="5" item="7"/>
        </tpls>
      </n>
      <n v="37.030540540540535" in="1">
        <tpls c="6">
          <tpl fld="0" item="0"/>
          <tpl fld="1" item="1"/>
          <tpl fld="9" item="0"/>
          <tpl hier="218" item="2"/>
          <tpl fld="3" item="1"/>
          <tpl fld="5" item="5"/>
        </tpls>
      </n>
      <n v="56.667459459459458" in="1">
        <tpls c="6">
          <tpl fld="0" item="0"/>
          <tpl fld="1" item="1"/>
          <tpl fld="9" item="0"/>
          <tpl hier="218" item="2"/>
          <tpl fld="3" item="1"/>
          <tpl fld="5" item="1"/>
        </tpls>
      </n>
      <n v="2.0812411095305836E-2" in="2">
        <tpls c="5">
          <tpl fld="0" item="0"/>
          <tpl fld="6" item="0"/>
          <tpl fld="1" item="2"/>
          <tpl hier="218" item="2"/>
          <tpl fld="3" item="1"/>
        </tpls>
      </n>
      <n v="0.19158636897767334" in="2">
        <tpls c="5">
          <tpl fld="8" item="1"/>
          <tpl fld="0" item="0"/>
          <tpl fld="1" item="2"/>
          <tpl hier="218" item="2"/>
          <tpl fld="3" item="4"/>
        </tpls>
      </n>
      <n v="1.5854595854595855E-2" in="2">
        <tpls c="5">
          <tpl fld="0" item="0"/>
          <tpl fld="6" item="3"/>
          <tpl fld="1" item="2"/>
          <tpl hier="218" item="2"/>
          <tpl fld="3" item="1"/>
        </tpls>
      </n>
      <n v="0.14047603872529243" in="2">
        <tpls c="5">
          <tpl fld="0" item="0"/>
          <tpl fld="1" item="2"/>
          <tpl fld="9" item="1"/>
          <tpl hier="218" item="2"/>
          <tpl fld="3" item="7"/>
        </tpls>
      </n>
      <n v="1.5330507845611178E-2" in="2">
        <tpls c="5">
          <tpl fld="8" item="0"/>
          <tpl fld="0" item="0"/>
          <tpl fld="1" item="2"/>
          <tpl hier="218" item="2"/>
          <tpl fld="3" item="3"/>
        </tpls>
      </n>
      <n v="0.13582930298719773" in="2">
        <tpls c="5">
          <tpl fld="0" item="0"/>
          <tpl fld="6" item="0"/>
          <tpl fld="1" item="2"/>
          <tpl hier="218" item="2"/>
          <tpl fld="3" item="2"/>
        </tpls>
      </n>
      <n v="3.8112490869247631E-2" in="2">
        <tpls c="5">
          <tpl fld="0" item="0"/>
          <tpl fld="2" item="3"/>
          <tpl fld="1" item="2"/>
          <tpl hier="218" item="2"/>
          <tpl fld="3" item="0"/>
        </tpls>
      </n>
      <n v="7.2390324278554602E-2" in="2">
        <tpls c="5">
          <tpl fld="0" item="0"/>
          <tpl fld="2" item="1"/>
          <tpl fld="1" item="2"/>
          <tpl hier="218" item="2"/>
          <tpl fld="3" item="5"/>
        </tpls>
      </n>
      <n v="6.4550468836183136E-2" in="2">
        <tpls c="5">
          <tpl fld="0" item="0"/>
          <tpl fld="1" item="2"/>
          <tpl fld="9" item="1"/>
          <tpl hier="218" item="2"/>
          <tpl fld="3" item="0"/>
        </tpls>
      </n>
      <n v="2.1805551829275224E-2" in="2">
        <tpls c="5">
          <tpl fld="0" item="0"/>
          <tpl fld="6" item="4"/>
          <tpl fld="1" item="2"/>
          <tpl hier="218" item="2"/>
          <tpl fld="4" item="0"/>
        </tpls>
      </n>
      <n v="12.903783783783783" in="1">
        <tpls c="5">
          <tpl fld="0" item="0"/>
          <tpl fld="6" item="0"/>
          <tpl fld="1" item="1"/>
          <tpl hier="218" item="2"/>
          <tpl fld="3" item="2"/>
        </tpls>
      </n>
      <m in="1">
        <tpls c="6">
          <tpl fld="0" item="0"/>
          <tpl fld="6" item="2"/>
          <tpl fld="1" item="1"/>
          <tpl hier="218" item="2"/>
          <tpl fld="3" item="4"/>
          <tpl fld="5" item="2"/>
        </tpls>
      </m>
      <n v="49.715621621621615" in="1">
        <tpls c="5">
          <tpl fld="0" item="0"/>
          <tpl fld="6" item="2"/>
          <tpl fld="1" item="1"/>
          <tpl hier="218" item="2"/>
          <tpl fld="3" item="6"/>
        </tpls>
      </n>
      <n v="1.3599999999999999" in="1">
        <tpls c="6">
          <tpl fld="0" item="0"/>
          <tpl fld="2" item="0"/>
          <tpl fld="1" item="1"/>
          <tpl hier="218" item="2"/>
          <tpl fld="3" item="5"/>
          <tpl fld="5" item="2"/>
        </tpls>
      </n>
      <m in="1">
        <tpls c="6">
          <tpl fld="0" item="0"/>
          <tpl fld="2" item="3"/>
          <tpl fld="1" item="1"/>
          <tpl hier="218" item="2"/>
          <tpl fld="3" item="1"/>
          <tpl fld="5" item="4"/>
        </tpls>
      </m>
      <m in="1">
        <tpls c="6">
          <tpl fld="0" item="0"/>
          <tpl fld="2" item="0"/>
          <tpl fld="1" item="1"/>
          <tpl hier="218" item="2"/>
          <tpl fld="3" item="3"/>
          <tpl fld="5" item="0"/>
        </tpls>
      </m>
      <n v="16.812756756756755" in="1">
        <tpls c="6">
          <tpl fld="8" item="3"/>
          <tpl fld="0" item="0"/>
          <tpl fld="1" item="1"/>
          <tpl hier="218" item="2"/>
          <tpl fld="3" item="1"/>
          <tpl fld="5" item="8"/>
        </tpls>
      </n>
      <n v="15.48" in="1">
        <tpls c="6">
          <tpl fld="0" item="0"/>
          <tpl fld="1" item="1"/>
          <tpl fld="9" item="1"/>
          <tpl hier="218" item="2"/>
          <tpl fld="3" item="1"/>
          <tpl fld="5" item="5"/>
        </tpls>
      </n>
      <n v="12.651891891891895" in="1">
        <tpls c="5">
          <tpl fld="0" item="0"/>
          <tpl fld="1" item="1"/>
          <tpl fld="9" item="1"/>
          <tpl hier="218" item="2"/>
          <tpl fld="3" item="0"/>
        </tpls>
      </n>
      <n v="8.9868140588522979E-2" in="2">
        <tpls c="5">
          <tpl fld="0" item="0"/>
          <tpl fld="1" item="2"/>
          <tpl fld="9" item="0"/>
          <tpl hier="218" item="2"/>
          <tpl fld="3" item="7"/>
        </tpls>
      </n>
      <n v="6.25E-2" in="2">
        <tpls c="5">
          <tpl fld="0" item="0"/>
          <tpl fld="2" item="5"/>
          <tpl fld="1" item="2"/>
          <tpl hier="218" item="2"/>
          <tpl fld="3" item="3"/>
        </tpls>
      </n>
      <n v="5.8871067789100576E-2" in="2">
        <tpls c="5">
          <tpl fld="0" item="0"/>
          <tpl fld="6" item="4"/>
          <tpl fld="1" item="2"/>
          <tpl hier="218" item="2"/>
          <tpl fld="3" item="2"/>
        </tpls>
      </n>
      <n v="1.6262200064924362E-2" in="2">
        <tpls c="5">
          <tpl fld="8" item="0"/>
          <tpl fld="0" item="0"/>
          <tpl fld="1" item="2"/>
          <tpl hier="218" item="2"/>
          <tpl fld="4" item="0"/>
        </tpls>
      </n>
      <n v="0.24424527257633066" in="2">
        <tpls c="5">
          <tpl fld="0" item="0"/>
          <tpl fld="2" item="0"/>
          <tpl fld="1" item="2"/>
          <tpl hier="218" item="2"/>
          <tpl fld="3" item="5"/>
        </tpls>
      </n>
      <n v="7.9055316999242231E-3" in="2">
        <tpls c="5">
          <tpl fld="0" item="0"/>
          <tpl fld="2" item="2"/>
          <tpl fld="1" item="2"/>
          <tpl hier="218" item="2"/>
          <tpl fld="3" item="6"/>
        </tpls>
      </n>
      <n v="1.2688315692117971E-2" in="2">
        <tpls c="5">
          <tpl fld="0" item="0"/>
          <tpl fld="2" item="4"/>
          <tpl fld="1" item="2"/>
          <tpl hier="218" item="2"/>
          <tpl fld="4" item="0"/>
        </tpls>
      </n>
      <n v="4.3939793451988569E-2" in="2">
        <tpls c="5">
          <tpl fld="0" item="0"/>
          <tpl fld="1" item="2"/>
          <tpl hier="195" item="4294967295"/>
          <tpl hier="218" item="2"/>
          <tpl fld="3" item="0"/>
        </tpls>
      </n>
      <n v="0.12395145145145145" in="2">
        <tpls c="5">
          <tpl fld="0" item="0"/>
          <tpl fld="6" item="0"/>
          <tpl fld="1" item="2"/>
          <tpl hier="218" item="2"/>
          <tpl fld="3" item="6"/>
        </tpls>
      </n>
      <n v="1.6258277570174676E-2" in="2">
        <tpls c="5">
          <tpl fld="8" item="4"/>
          <tpl fld="0" item="0"/>
          <tpl fld="1" item="2"/>
          <tpl hier="218" item="2"/>
          <tpl fld="3" item="5"/>
        </tpls>
      </n>
      <n v="0.10165002111486487" in="2">
        <tpls c="5">
          <tpl fld="0" item="0"/>
          <tpl fld="6" item="4"/>
          <tpl fld="1" item="2"/>
          <tpl hier="218" item="2"/>
          <tpl fld="3" item="7"/>
        </tpls>
      </n>
      <n v="4.8563706563706566E-2" in="2">
        <tpls c="5">
          <tpl fld="8" item="0"/>
          <tpl fld="0" item="0"/>
          <tpl fld="1" item="2"/>
          <tpl hier="218" item="2"/>
          <tpl fld="3" item="7"/>
        </tpls>
      </n>
      <m in="1">
        <tpls c="6">
          <tpl fld="0" item="0"/>
          <tpl fld="6" item="0"/>
          <tpl fld="1" item="1"/>
          <tpl hier="218" item="2"/>
          <tpl fld="3" item="4"/>
          <tpl fld="5" item="6"/>
        </tpls>
      </m>
      <m in="1">
        <tpls c="6">
          <tpl fld="0" item="0"/>
          <tpl fld="2" item="1"/>
          <tpl fld="1" item="1"/>
          <tpl hier="218" item="2"/>
          <tpl fld="3" item="3"/>
          <tpl fld="5" item="2"/>
        </tpls>
      </m>
      <n v="94.100486486486503" in="1">
        <tpls c="5">
          <tpl fld="0" item="0"/>
          <tpl fld="1" item="1"/>
          <tpl hier="218" item="2"/>
          <tpl fld="3" item="7"/>
          <tpl fld="7" item="2"/>
        </tpls>
      </n>
      <n v="2.0025715485290217E-2" in="2">
        <tpls c="5">
          <tpl fld="0" item="0"/>
          <tpl fld="1" item="2"/>
          <tpl fld="9" item="0"/>
          <tpl hier="218" item="2"/>
          <tpl fld="4" item="0"/>
        </tpls>
      </n>
      <n v="1.0238239191118772E-2" in="2">
        <tpls c="5">
          <tpl fld="0" item="0"/>
          <tpl fld="2" item="3"/>
          <tpl fld="1" item="2"/>
          <tpl hier="218" item="2"/>
          <tpl fld="3" item="5"/>
        </tpls>
      </n>
      <n v="0.1227546212879546" in="2">
        <tpls c="5">
          <tpl fld="0" item="0"/>
          <tpl fld="6" item="2"/>
          <tpl fld="1" item="2"/>
          <tpl hier="218" item="2"/>
          <tpl fld="3" item="6"/>
        </tpls>
      </n>
      <n v="2.3157894736842106E-2" in="2">
        <tpls c="5">
          <tpl fld="8" item="3"/>
          <tpl fld="0" item="0"/>
          <tpl fld="1" item="2"/>
          <tpl hier="218" item="2"/>
          <tpl fld="3" item="3"/>
        </tpls>
      </n>
      <n v="0.19363073917290782" in="2">
        <tpls c="5">
          <tpl fld="0" item="0"/>
          <tpl fld="6" item="1"/>
          <tpl fld="1" item="2"/>
          <tpl hier="218" item="2"/>
          <tpl fld="3" item="2"/>
        </tpls>
      </n>
      <n v="22.639459459459459" in="1">
        <tpls c="6">
          <tpl fld="0" item="0"/>
          <tpl fld="1" item="1"/>
          <tpl fld="9" item="1"/>
          <tpl hier="218" item="2"/>
          <tpl fld="3" item="7"/>
          <tpl fld="7" item="4"/>
        </tpls>
      </n>
      <n v="10.445405405405406" in="1">
        <tpls c="5">
          <tpl fld="0" item="0"/>
          <tpl fld="1" item="1"/>
          <tpl hier="218" item="2"/>
          <tpl fld="3" item="3"/>
          <tpl fld="5" item="7"/>
        </tpls>
      </n>
      <n v="20.806486486486488" in="1">
        <tpls c="5">
          <tpl fld="0" item="0"/>
          <tpl fld="1" item="1"/>
          <tpl hier="218" item="2"/>
          <tpl fld="3" item="4"/>
          <tpl fld="5" item="5"/>
        </tpls>
      </n>
      <n v="26.002162162162161" in="1">
        <tpls c="6">
          <tpl fld="0" item="0"/>
          <tpl fld="1" item="1"/>
          <tpl fld="9" item="1"/>
          <tpl hier="218" item="2"/>
          <tpl fld="3" item="5"/>
          <tpl fld="5" item="5"/>
        </tpls>
      </n>
      <m in="1">
        <tpls c="6">
          <tpl fld="0" item="0"/>
          <tpl fld="1" item="1"/>
          <tpl fld="9" item="1"/>
          <tpl hier="218" item="2"/>
          <tpl fld="3" item="1"/>
          <tpl fld="5" item="2"/>
        </tpls>
      </m>
      <n v="1" in="1">
        <tpls c="6">
          <tpl fld="0" item="0"/>
          <tpl fld="1" item="1"/>
          <tpl fld="9" item="1"/>
          <tpl hier="218" item="2"/>
          <tpl fld="3" item="4"/>
          <tpl fld="5" item="4"/>
        </tpls>
      </n>
      <n v="4" in="1">
        <tpls c="5">
          <tpl fld="8" item="0"/>
          <tpl fld="0" item="0"/>
          <tpl fld="1" item="1"/>
          <tpl hier="218" item="2"/>
          <tpl fld="3" item="2"/>
        </tpls>
      </n>
      <n v="5.2" in="1">
        <tpls c="6">
          <tpl fld="0" item="0"/>
          <tpl fld="2" item="0"/>
          <tpl fld="1" item="1"/>
          <tpl hier="218" item="2"/>
          <tpl fld="3" item="1"/>
          <tpl fld="5" item="4"/>
        </tpls>
      </n>
      <n v="39.583513513513516" in="1">
        <tpls c="6">
          <tpl fld="8" item="0"/>
          <tpl fld="0" item="0"/>
          <tpl fld="1" item="1"/>
          <tpl hier="218" item="2"/>
          <tpl fld="3" item="3"/>
          <tpl fld="5" item="3"/>
        </tpls>
      </n>
      <n v="27.081459459459463" in="1">
        <tpls c="5">
          <tpl fld="0" item="0"/>
          <tpl fld="1" item="1"/>
          <tpl hier="218" item="2"/>
          <tpl fld="3" item="3"/>
          <tpl fld="5" item="6"/>
        </tpls>
      </n>
      <n v="2.7368421052631573E-2" in="2">
        <tpls c="5">
          <tpl fld="0" item="0"/>
          <tpl fld="6" item="0"/>
          <tpl fld="1" item="2"/>
          <tpl hier="218" item="2"/>
          <tpl fld="3" item="0"/>
        </tpls>
      </n>
      <n v="7.9656989020270255E-2" in="2">
        <tpls c="5">
          <tpl fld="8" item="1"/>
          <tpl fld="0" item="0"/>
          <tpl fld="1" item="2"/>
          <tpl hier="218" item="2"/>
          <tpl fld="4" item="0"/>
        </tpls>
      </n>
      <n v="2.9386231212152437E-2" in="2">
        <tpls c="5">
          <tpl fld="0" item="0"/>
          <tpl fld="6" item="1"/>
          <tpl fld="1" item="2"/>
          <tpl hier="218" item="2"/>
          <tpl fld="4" item="0"/>
        </tpls>
      </n>
      <n v="9.576367064739159E-3" in="2">
        <tpls c="5">
          <tpl fld="8" item="0"/>
          <tpl fld="0" item="0"/>
          <tpl fld="1" item="2"/>
          <tpl hier="218" item="2"/>
          <tpl fld="3" item="6"/>
        </tpls>
      </n>
      <n v="5.1040071056972468E-2" in="2">
        <tpls c="5">
          <tpl fld="0" item="0"/>
          <tpl fld="6" item="2"/>
          <tpl fld="1" item="2"/>
          <tpl hier="218" item="2"/>
          <tpl fld="3" item="2"/>
        </tpls>
      </n>
      <n v="472.26989189189169" in="1">
        <tpls c="5">
          <tpl fld="0" item="0"/>
          <tpl fld="1" item="1"/>
          <tpl hier="218" item="2"/>
          <tpl fld="3" item="7"/>
          <tpl fld="7" item="1"/>
        </tpls>
      </n>
      <n v="43.137621621621619" in="1">
        <tpls c="6">
          <tpl fld="0" item="0"/>
          <tpl fld="1" item="1"/>
          <tpl fld="9" item="0"/>
          <tpl hier="218" item="2"/>
          <tpl fld="3" item="1"/>
          <tpl fld="5" item="8"/>
        </tpls>
      </n>
      <n v="2.2000000000000002" in="1">
        <tpls c="5">
          <tpl fld="0" item="0"/>
          <tpl fld="1" item="1"/>
          <tpl hier="218" item="2"/>
          <tpl fld="3" item="1"/>
          <tpl fld="5" item="2"/>
        </tpls>
      </n>
      <n v="12.439999999999998" in="1">
        <tpls c="6">
          <tpl fld="0" item="0"/>
          <tpl fld="1" item="1"/>
          <tpl fld="9" item="0"/>
          <tpl hier="218" item="2"/>
          <tpl fld="3" item="4"/>
          <tpl fld="5" item="8"/>
        </tpls>
      </n>
      <n v="79.210216216216224" in="1">
        <tpls c="5">
          <tpl fld="8" item="4"/>
          <tpl fld="0" item="0"/>
          <tpl fld="1" item="1"/>
          <tpl hier="218" item="2"/>
          <tpl fld="4" item="0"/>
        </tpls>
      </n>
      <m in="1">
        <tpls c="6">
          <tpl fld="8" item="0"/>
          <tpl fld="0" item="0"/>
          <tpl fld="1" item="1"/>
          <tpl hier="218" item="2"/>
          <tpl fld="3" item="5"/>
          <tpl fld="5" item="4"/>
        </tpls>
      </m>
      <n v="2.2800788954635106E-2" in="2">
        <tpls c="5">
          <tpl fld="0" item="0"/>
          <tpl fld="6" item="1"/>
          <tpl fld="1" item="2"/>
          <tpl hier="218" item="2"/>
          <tpl fld="3" item="1"/>
        </tpls>
      </n>
      <n v="0.16307692307692309" in="2">
        <tpls c="5">
          <tpl fld="0" item="0"/>
          <tpl fld="2" item="1"/>
          <tpl fld="1" item="2"/>
          <tpl hier="218" item="2"/>
          <tpl fld="3" item="0"/>
        </tpls>
      </n>
      <n v="1.8181818181818184E-2" in="2">
        <tpls c="5">
          <tpl fld="0" item="0"/>
          <tpl fld="2" item="4"/>
          <tpl fld="1" item="2"/>
          <tpl hier="218" item="2"/>
          <tpl fld="3" item="3"/>
        </tpls>
      </n>
      <n v="0.3191243243243243" in="2">
        <tpls c="5">
          <tpl fld="0" item="0"/>
          <tpl fld="10" item="0"/>
          <tpl fld="1" item="2"/>
          <tpl hier="218" item="2"/>
          <tpl fld="3" item="1"/>
        </tpls>
      </n>
      <n v="2.1642135578201153E-2" in="2">
        <tpls c="5">
          <tpl fld="8" item="4"/>
          <tpl fld="0" item="0"/>
          <tpl fld="1" item="2"/>
          <tpl hier="218" item="2"/>
          <tpl fld="4" item="0"/>
        </tpls>
      </n>
      <n v="3.9783783783783786" in="1">
        <tpls c="6">
          <tpl fld="0" item="0"/>
          <tpl fld="1" item="1"/>
          <tpl fld="9" item="1"/>
          <tpl hier="218" item="2"/>
          <tpl fld="3" item="1"/>
          <tpl fld="5" item="8"/>
        </tpls>
      </n>
      <n v="6.4799999999999995" in="1">
        <tpls c="5">
          <tpl fld="0" item="0"/>
          <tpl fld="1" item="1"/>
          <tpl hier="218" item="2"/>
          <tpl fld="3" item="4"/>
          <tpl fld="5" item="1"/>
        </tpls>
      </n>
      <n v="18.754756756756759" in="1">
        <tpls c="5">
          <tpl fld="0" item="0"/>
          <tpl fld="1" item="1"/>
          <tpl hier="218" item="2"/>
          <tpl fld="3" item="5"/>
          <tpl fld="5" item="7"/>
        </tpls>
      </n>
      <n v="5.5076216216216212" in="1">
        <tpls c="6">
          <tpl fld="0" item="0"/>
          <tpl fld="1" item="1"/>
          <tpl fld="9" item="1"/>
          <tpl hier="218" item="2"/>
          <tpl fld="3" item="3"/>
          <tpl fld="5" item="8"/>
        </tpls>
      </n>
      <n v="242.35556756756779" in="1">
        <tpls c="5">
          <tpl fld="8" item="0"/>
          <tpl fld="0" item="0"/>
          <tpl fld="1" item="1"/>
          <tpl hier="218" item="2"/>
          <tpl fld="4" item="0"/>
        </tpls>
      </n>
      <n v="4.0462162162162159" in="1">
        <tpls c="6">
          <tpl fld="8" item="4"/>
          <tpl fld="0" item="0"/>
          <tpl fld="1" item="1"/>
          <tpl hier="218" item="2"/>
          <tpl fld="3" item="5"/>
          <tpl fld="5" item="5"/>
        </tpls>
      </n>
      <m in="1">
        <tpls c="6">
          <tpl fld="8" item="4"/>
          <tpl fld="0" item="0"/>
          <tpl fld="1" item="1"/>
          <tpl hier="218" item="2"/>
          <tpl fld="3" item="3"/>
          <tpl fld="5" item="0"/>
        </tpls>
      </m>
      <n v="36.412594594594594" in="1">
        <tpls c="5">
          <tpl fld="8" item="1"/>
          <tpl fld="0" item="0"/>
          <tpl fld="1" item="1"/>
          <tpl hier="218" item="2"/>
          <tpl fld="3" item="2"/>
        </tpls>
      </n>
      <m in="1">
        <tpls c="6">
          <tpl fld="8" item="4"/>
          <tpl fld="0" item="0"/>
          <tpl fld="1" item="1"/>
          <tpl hier="218" item="2"/>
          <tpl fld="3" item="5"/>
          <tpl fld="5" item="2"/>
        </tpls>
      </m>
      <n v="6.2" in="1">
        <tpls c="6">
          <tpl fld="8" item="3"/>
          <tpl fld="0" item="0"/>
          <tpl fld="1" item="1"/>
          <tpl hier="218" item="2"/>
          <tpl fld="3" item="1"/>
          <tpl fld="5" item="6"/>
        </tpls>
      </n>
      <n v="1" in="1">
        <tpls c="6">
          <tpl fld="8" item="3"/>
          <tpl fld="0" item="0"/>
          <tpl fld="1" item="1"/>
          <tpl hier="218" item="2"/>
          <tpl fld="3" item="4"/>
          <tpl fld="5" item="4"/>
        </tpls>
      </n>
      <m in="1">
        <tpls c="6">
          <tpl fld="0" item="0"/>
          <tpl fld="1" item="1"/>
          <tpl fld="9" item="0"/>
          <tpl hier="218" item="2"/>
          <tpl fld="3" item="4"/>
          <tpl fld="5" item="4"/>
        </tpls>
      </m>
      <n v="8.8108108108108105" in="1">
        <tpls c="6">
          <tpl fld="8" item="2"/>
          <tpl fld="0" item="0"/>
          <tpl fld="1" item="1"/>
          <tpl hier="218" item="2"/>
          <tpl fld="3" item="5"/>
          <tpl fld="5" item="5"/>
        </tpls>
      </n>
      <n v="8.4205405405405411" in="1">
        <tpls c="6">
          <tpl fld="8" item="2"/>
          <tpl fld="0" item="0"/>
          <tpl fld="1" item="1"/>
          <tpl hier="218" item="2"/>
          <tpl fld="3" item="3"/>
          <tpl fld="5" item="8"/>
        </tpls>
      </n>
      <n v="20.436216216216216" in="1">
        <tpls c="6">
          <tpl fld="8" item="2"/>
          <tpl fld="0" item="0"/>
          <tpl fld="1" item="1"/>
          <tpl hier="218" item="2"/>
          <tpl fld="3" item="5"/>
          <tpl fld="5" item="1"/>
        </tpls>
      </n>
      <n v="1.7600000000000002" in="1">
        <tpls c="6">
          <tpl fld="8" item="1"/>
          <tpl fld="0" item="0"/>
          <tpl fld="1" item="1"/>
          <tpl hier="218" item="2"/>
          <tpl fld="3" item="3"/>
          <tpl fld="5" item="3"/>
        </tpls>
      </n>
      <m in="1">
        <tpls c="6">
          <tpl fld="8" item="4"/>
          <tpl fld="0" item="0"/>
          <tpl fld="1" item="1"/>
          <tpl hier="218" item="2"/>
          <tpl fld="3" item="5"/>
          <tpl fld="5" item="7"/>
        </tpls>
      </m>
      <n v="3.9891891891891893" in="1">
        <tpls c="6">
          <tpl fld="8" item="4"/>
          <tpl fld="0" item="0"/>
          <tpl fld="1" item="1"/>
          <tpl hier="218" item="2"/>
          <tpl fld="3" item="3"/>
          <tpl fld="5" item="1"/>
        </tpls>
      </n>
      <m in="1">
        <tpls c="6">
          <tpl fld="8" item="4"/>
          <tpl fld="0" item="0"/>
          <tpl fld="1" item="1"/>
          <tpl hier="218" item="2"/>
          <tpl fld="3" item="7"/>
          <tpl fld="7" item="1"/>
        </tpls>
      </m>
      <n v="1.8" in="1">
        <tpls c="6">
          <tpl fld="8" item="0"/>
          <tpl fld="0" item="0"/>
          <tpl fld="1" item="1"/>
          <tpl hier="218" item="2"/>
          <tpl fld="3" item="5"/>
          <tpl fld="5" item="6"/>
        </tpls>
      </n>
      <n v="24.52" in="1">
        <tpls c="6">
          <tpl fld="8" item="1"/>
          <tpl fld="0" item="0"/>
          <tpl fld="1" item="1"/>
          <tpl hier="218" item="2"/>
          <tpl fld="3" item="1"/>
          <tpl fld="5" item="3"/>
        </tpls>
      </n>
      <n v="0.48" in="1">
        <tpls c="6">
          <tpl fld="8" item="4"/>
          <tpl fld="0" item="0"/>
          <tpl fld="1" item="1"/>
          <tpl hier="218" item="2"/>
          <tpl fld="3" item="4"/>
          <tpl fld="5" item="1"/>
        </tpls>
      </n>
      <m in="1">
        <tpls c="6">
          <tpl fld="8" item="1"/>
          <tpl fld="0" item="0"/>
          <tpl fld="1" item="1"/>
          <tpl hier="218" item="2"/>
          <tpl fld="3" item="4"/>
          <tpl fld="5" item="8"/>
        </tpls>
      </m>
      <n v="3.8" in="1">
        <tpls c="6">
          <tpl fld="8" item="3"/>
          <tpl fld="0" item="0"/>
          <tpl fld="1" item="1"/>
          <tpl hier="218" item="2"/>
          <tpl fld="3" item="5"/>
          <tpl fld="5" item="7"/>
        </tpls>
      </n>
      <n v="3.0918918918918918" in="1">
        <tpls c="5">
          <tpl fld="0" item="0"/>
          <tpl fld="2" item="2"/>
          <tpl fld="1" item="1"/>
          <tpl hier="218" item="2"/>
          <tpl fld="3" item="0"/>
        </tpls>
      </n>
      <n v="0.55999999999999994" in="1">
        <tpls c="6">
          <tpl fld="0" item="0"/>
          <tpl fld="2" item="2"/>
          <tpl fld="1" item="1"/>
          <tpl hier="218" item="2"/>
          <tpl fld="3" item="5"/>
          <tpl fld="5" item="7"/>
        </tpls>
      </n>
      <n v="33.070270270270271" in="1">
        <tpls c="6">
          <tpl fld="0" item="0"/>
          <tpl fld="2" item="0"/>
          <tpl fld="1" item="1"/>
          <tpl hier="218" item="2"/>
          <tpl fld="3" item="5"/>
          <tpl fld="5" item="3"/>
        </tpls>
      </n>
      <n v="0.18934543032306603" in="2">
        <tpls c="5">
          <tpl fld="8" item="1"/>
          <tpl fld="0" item="0"/>
          <tpl fld="1" item="2"/>
          <tpl hier="218" item="2"/>
          <tpl fld="3" item="7"/>
        </tpls>
      </n>
      <m in="1">
        <tpls c="6">
          <tpl fld="0" item="0"/>
          <tpl fld="2" item="4"/>
          <tpl fld="1" item="1"/>
          <tpl hier="218" item="2"/>
          <tpl fld="3" item="3"/>
          <tpl fld="5" item="5"/>
        </tpls>
      </m>
      <n v="2.3600000000000003" in="1">
        <tpls c="6">
          <tpl fld="0" item="0"/>
          <tpl fld="1" item="1"/>
          <tpl fld="9" item="0"/>
          <tpl hier="218" item="2"/>
          <tpl fld="3" item="3"/>
          <tpl fld="5" item="7"/>
        </tpls>
      </n>
      <n v="7.3152746196224458E-2" in="2">
        <tpls c="5">
          <tpl fld="0" item="0"/>
          <tpl fld="2" item="1"/>
          <tpl fld="1" item="2"/>
          <tpl hier="218" item="2"/>
          <tpl fld="4" item="0"/>
        </tpls>
      </n>
      <n v="1.2108242487359951E-2" in="2">
        <tpls c="5">
          <tpl fld="0" item="0"/>
          <tpl fld="2" item="2"/>
          <tpl fld="1" item="2"/>
          <tpl hier="218" item="2"/>
          <tpl fld="3" item="1"/>
        </tpls>
      </n>
      <n v="1" in="1">
        <tpls c="6">
          <tpl fld="0" item="0"/>
          <tpl fld="6" item="0"/>
          <tpl fld="1" item="1"/>
          <tpl hier="218" item="2"/>
          <tpl fld="3" item="4"/>
          <tpl fld="5" item="8"/>
        </tpls>
      </n>
      <n v="0.88000000000000012" in="1">
        <tpls c="6">
          <tpl fld="8" item="0"/>
          <tpl fld="0" item="0"/>
          <tpl fld="1" item="1"/>
          <tpl hier="218" item="2"/>
          <tpl fld="3" item="4"/>
          <tpl fld="5" item="7"/>
        </tpls>
      </n>
      <n v="4.32" in="1">
        <tpls c="6">
          <tpl fld="0" item="0"/>
          <tpl fld="1" item="1"/>
          <tpl fld="9" item="0"/>
          <tpl hier="218" item="2"/>
          <tpl fld="3" item="5"/>
          <tpl fld="5" item="2"/>
        </tpls>
      </n>
      <n v="4.3939793451988569E-2" in="2">
        <tpls c="5">
          <tpl hier="31" item="4294967295"/>
          <tpl fld="0" item="0"/>
          <tpl fld="1" item="2"/>
          <tpl hier="218" item="2"/>
          <tpl fld="3" item="0"/>
        </tpls>
      </n>
      <m in="2">
        <tpls c="5">
          <tpl fld="0" item="0"/>
          <tpl fld="2" item="1"/>
          <tpl fld="1" item="2"/>
          <tpl hier="218" item="2"/>
          <tpl fld="3" item="3"/>
        </tpls>
      </m>
      <m in="1">
        <tpls c="6">
          <tpl fld="0" item="0"/>
          <tpl fld="6" item="3"/>
          <tpl fld="1" item="1"/>
          <tpl hier="218" item="2"/>
          <tpl fld="3" item="5"/>
          <tpl fld="5" item="6"/>
        </tpls>
      </m>
      <m in="1">
        <tpls c="6">
          <tpl fld="0" item="0"/>
          <tpl fld="2" item="0"/>
          <tpl fld="1" item="1"/>
          <tpl hier="218" item="2"/>
          <tpl fld="3" item="3"/>
          <tpl fld="5" item="1"/>
        </tpls>
      </m>
      <n v="3.5343741800052481E-2" in="2">
        <tpls c="5">
          <tpl fld="8" item="2"/>
          <tpl fld="0" item="0"/>
          <tpl fld="1" item="2"/>
          <tpl hier="218" item="2"/>
          <tpl fld="3" item="7"/>
        </tpls>
      </n>
      <n v="2.4630747605143988E-2" in="2">
        <tpls c="5">
          <tpl fld="0" item="0"/>
          <tpl fld="1" item="2"/>
          <tpl hier="195" item="4294967295"/>
          <tpl hier="218" item="2"/>
          <tpl fld="3" item="1"/>
        </tpls>
      </n>
      <n v="1.5662860971951884E-2" in="2">
        <tpls c="5">
          <tpl fld="0" item="0"/>
          <tpl fld="6" item="2"/>
          <tpl fld="1" item="2"/>
          <tpl hier="218" item="2"/>
          <tpl fld="3" item="3"/>
        </tpls>
      </n>
      <n v="39.120810810810809" in="1">
        <tpls c="6">
          <tpl fld="0" item="0"/>
          <tpl fld="1" item="1"/>
          <tpl fld="9" item="0"/>
          <tpl hier="218" item="2"/>
          <tpl fld="3" item="5"/>
          <tpl fld="5" item="4"/>
        </tpls>
      </n>
      <n v="1.5401419853032755E-2" in="2">
        <tpls c="5">
          <tpl fld="0" item="0"/>
          <tpl fld="6" item="1"/>
          <tpl fld="1" item="2"/>
          <tpl hier="218" item="2"/>
          <tpl fld="3" item="4"/>
        </tpls>
      </n>
      <n v="13.594756756756757" in="1">
        <tpls c="6">
          <tpl fld="0" item="0"/>
          <tpl fld="1" item="1"/>
          <tpl fld="9" item="0"/>
          <tpl hier="218" item="2"/>
          <tpl fld="3" item="5"/>
          <tpl fld="5" item="7"/>
        </tpls>
      </n>
      <n v="6.235675675675675" in="1">
        <tpls c="5">
          <tpl fld="0" item="0"/>
          <tpl fld="2" item="0"/>
          <tpl fld="1" item="1"/>
          <tpl hier="218" item="2"/>
          <tpl fld="3" item="0"/>
        </tpls>
      </n>
      <n v="0.10412319431500465" in="2">
        <tpls c="5">
          <tpl hier="31" item="4294967295"/>
          <tpl fld="0" item="0"/>
          <tpl fld="1" item="2"/>
          <tpl hier="218" item="2"/>
          <tpl fld="3" item="6"/>
        </tpls>
      </n>
      <n v="8.9664864864864864" in="1">
        <tpls c="5">
          <tpl fld="0" item="0"/>
          <tpl fld="1" item="1"/>
          <tpl fld="9" item="0"/>
          <tpl hier="218" item="2"/>
          <tpl fld="3" item="0"/>
        </tpls>
      </n>
      <n v="14.091891891891892" in="1">
        <tpls c="5">
          <tpl fld="8" item="3"/>
          <tpl fld="0" item="0"/>
          <tpl fld="1" item="1"/>
          <tpl hier="218" item="2"/>
          <tpl fld="3" item="0"/>
        </tpls>
      </n>
      <n v="2.1636600455877567E-2" in="2">
        <tpls c="5">
          <tpl fld="0" item="0"/>
          <tpl fld="2" item="5"/>
          <tpl fld="1" item="2"/>
          <tpl hier="218" item="2"/>
          <tpl fld="3" item="5"/>
        </tpls>
      </n>
      <n v="5.32" in="1">
        <tpls c="5">
          <tpl fld="0" item="0"/>
          <tpl fld="1" item="1"/>
          <tpl hier="218" item="2"/>
          <tpl fld="3" item="5"/>
          <tpl fld="5" item="2"/>
        </tpls>
      </n>
      <n v="39.61902702702703" in="1">
        <tpls c="5">
          <tpl fld="8" item="3"/>
          <tpl fld="0" item="0"/>
          <tpl fld="1" item="1"/>
          <tpl hier="218" item="2"/>
          <tpl fld="3" item="2"/>
        </tpls>
      </n>
      <n v="176.33048648648651" in="1">
        <tpls c="6">
          <tpl fld="8" item="1"/>
          <tpl fld="0" item="0"/>
          <tpl fld="1" item="1"/>
          <tpl hier="218" item="2"/>
          <tpl fld="3" item="5"/>
          <tpl fld="5" item="1"/>
        </tpls>
      </n>
      <n v="0.28927918404662589" in="2">
        <tpls c="5">
          <tpl fld="0" item="0"/>
          <tpl fld="10" item="0"/>
          <tpl fld="1" item="2"/>
          <tpl hier="218" item="2"/>
          <tpl fld="4" item="0"/>
        </tpls>
      </n>
      <n v="20.899459459459461" in="1">
        <tpls c="6">
          <tpl fld="8" item="0"/>
          <tpl fld="0" item="0"/>
          <tpl fld="1" item="1"/>
          <tpl hier="218" item="2"/>
          <tpl fld="3" item="5"/>
          <tpl fld="5" item="1"/>
        </tpls>
      </n>
      <m in="1">
        <tpls c="6">
          <tpl fld="8" item="1"/>
          <tpl fld="0" item="0"/>
          <tpl fld="1" item="1"/>
          <tpl hier="218" item="2"/>
          <tpl fld="3" item="4"/>
          <tpl fld="5" item="0"/>
        </tpls>
      </m>
      <n v="1" in="1">
        <tpls c="6">
          <tpl fld="8" item="2"/>
          <tpl fld="0" item="0"/>
          <tpl fld="1" item="1"/>
          <tpl hier="218" item="2"/>
          <tpl fld="3" item="4"/>
          <tpl fld="5" item="6"/>
        </tpls>
      </n>
      <m in="1">
        <tpls c="6">
          <tpl fld="0" item="0"/>
          <tpl fld="2" item="1"/>
          <tpl fld="1" item="1"/>
          <tpl hier="218" item="2"/>
          <tpl fld="3" item="5"/>
          <tpl fld="5" item="8"/>
        </tpls>
      </m>
      <n v="6.0291891891891893" in="1">
        <tpls c="6">
          <tpl fld="0" item="0"/>
          <tpl fld="1" item="1"/>
          <tpl fld="9" item="0"/>
          <tpl hier="218" item="2"/>
          <tpl fld="3" item="7"/>
          <tpl fld="7" item="3"/>
        </tpls>
      </n>
      <n v="57.773783783783784" in="1">
        <tpls c="6">
          <tpl fld="8" item="1"/>
          <tpl fld="0" item="0"/>
          <tpl fld="1" item="1"/>
          <tpl hier="218" item="2"/>
          <tpl fld="3" item="5"/>
          <tpl fld="5" item="4"/>
        </tpls>
      </n>
      <n v="6.0205405405405417" in="1">
        <tpls c="6">
          <tpl fld="8" item="3"/>
          <tpl fld="0" item="0"/>
          <tpl fld="1" item="1"/>
          <tpl hier="218" item="2"/>
          <tpl fld="3" item="7"/>
          <tpl fld="7" item="0"/>
        </tpls>
      </n>
      <m in="1">
        <tpls c="6">
          <tpl fld="8" item="1"/>
          <tpl fld="0" item="0"/>
          <tpl fld="1" item="1"/>
          <tpl hier="218" item="2"/>
          <tpl fld="3" item="3"/>
          <tpl fld="5" item="7"/>
        </tpls>
      </m>
      <n v="2.4" in="1">
        <tpls c="6">
          <tpl fld="8" item="2"/>
          <tpl fld="0" item="0"/>
          <tpl fld="1" item="1"/>
          <tpl hier="218" item="2"/>
          <tpl fld="3" item="4"/>
          <tpl fld="5" item="5"/>
        </tpls>
      </n>
      <m in="1">
        <tpls c="6">
          <tpl fld="8" item="2"/>
          <tpl fld="0" item="0"/>
          <tpl fld="1" item="1"/>
          <tpl hier="218" item="2"/>
          <tpl fld="3" item="1"/>
          <tpl fld="5" item="4"/>
        </tpls>
      </m>
      <n v="5.7200000000000006" in="1">
        <tpls c="6">
          <tpl fld="8" item="2"/>
          <tpl fld="0" item="0"/>
          <tpl fld="1" item="1"/>
          <tpl hier="218" item="2"/>
          <tpl fld="3" item="4"/>
          <tpl fld="5" item="0"/>
        </tpls>
      </n>
      <n v="3.8" in="1">
        <tpls c="6">
          <tpl fld="8" item="2"/>
          <tpl fld="0" item="0"/>
          <tpl fld="1" item="1"/>
          <tpl hier="218" item="2"/>
          <tpl fld="3" item="5"/>
          <tpl fld="5" item="6"/>
        </tpls>
      </n>
      <n v="3.842162162162162" in="1">
        <tpls c="6">
          <tpl fld="8" item="2"/>
          <tpl fld="0" item="0"/>
          <tpl fld="1" item="1"/>
          <tpl hier="218" item="2"/>
          <tpl fld="3" item="3"/>
          <tpl fld="5" item="5"/>
        </tpls>
      </n>
      <m in="1">
        <tpls c="6">
          <tpl fld="8" item="4"/>
          <tpl fld="0" item="0"/>
          <tpl fld="1" item="1"/>
          <tpl hier="218" item="2"/>
          <tpl fld="3" item="4"/>
          <tpl fld="5" item="6"/>
        </tpls>
      </m>
      <n v="16.639999999999997" in="1">
        <tpls c="6">
          <tpl fld="8" item="3"/>
          <tpl fld="0" item="0"/>
          <tpl fld="1" item="1"/>
          <tpl hier="218" item="2"/>
          <tpl fld="3" item="7"/>
          <tpl fld="7" item="4"/>
        </tpls>
      </n>
      <m in="1">
        <tpls c="6">
          <tpl fld="0" item="0"/>
          <tpl fld="2" item="4"/>
          <tpl fld="1" item="1"/>
          <tpl hier="218" item="2"/>
          <tpl fld="3" item="5"/>
          <tpl fld="5" item="2"/>
        </tpls>
      </m>
      <n v="3.1017054790639695E-2" in="2">
        <tpls c="5">
          <tpl fld="8" item="0"/>
          <tpl fld="0" item="0"/>
          <tpl fld="1" item="2"/>
          <tpl hier="218" item="2"/>
          <tpl fld="3" item="1"/>
        </tpls>
      </n>
      <n v="8.9805405405405416" in="1">
        <tpls c="6">
          <tpl fld="0" item="0"/>
          <tpl fld="1" item="1"/>
          <tpl fld="9" item="1"/>
          <tpl hier="218" item="2"/>
          <tpl fld="3" item="7"/>
          <tpl fld="7" item="0"/>
        </tpls>
      </n>
      <n v="2.3037837837837838" in="1">
        <tpls c="5">
          <tpl fld="8" item="0"/>
          <tpl fld="0" item="0"/>
          <tpl fld="1" item="1"/>
          <tpl hier="218" item="2"/>
          <tpl fld="3" item="0"/>
        </tpls>
      </n>
      <m in="1">
        <tpls c="6">
          <tpl fld="8" item="1"/>
          <tpl fld="0" item="0"/>
          <tpl fld="1" item="1"/>
          <tpl hier="218" item="2"/>
          <tpl fld="3" item="3"/>
          <tpl fld="5" item="0"/>
        </tpls>
      </m>
      <n v="3.0118918918918922" in="1">
        <tpls c="5">
          <tpl fld="8" item="1"/>
          <tpl fld="0" item="0"/>
          <tpl fld="1" item="1"/>
          <tpl hier="218" item="2"/>
          <tpl fld="3" item="0"/>
        </tpls>
      </n>
      <n v="12.284864864864863" in="1">
        <tpls c="6">
          <tpl fld="8" item="2"/>
          <tpl fld="0" item="0"/>
          <tpl fld="1" item="1"/>
          <tpl hier="218" item="2"/>
          <tpl fld="3" item="5"/>
          <tpl fld="5" item="8"/>
        </tpls>
      </n>
      <m in="1">
        <tpls c="6">
          <tpl fld="8" item="1"/>
          <tpl fld="0" item="0"/>
          <tpl fld="1" item="1"/>
          <tpl hier="218" item="2"/>
          <tpl fld="3" item="4"/>
          <tpl fld="5" item="4"/>
        </tpls>
      </m>
      <n v="27.598918918918919" in="1">
        <tpls c="6">
          <tpl fld="8" item="1"/>
          <tpl fld="0" item="0"/>
          <tpl fld="1" item="1"/>
          <tpl hier="218" item="2"/>
          <tpl fld="3" item="5"/>
          <tpl fld="5" item="3"/>
        </tpls>
      </n>
      <m in="1">
        <tpls c="6">
          <tpl fld="8" item="1"/>
          <tpl fld="0" item="0"/>
          <tpl fld="1" item="1"/>
          <tpl hier="218" item="2"/>
          <tpl fld="3" item="3"/>
          <tpl fld="5" item="2"/>
        </tpls>
      </m>
      <n v="3.4137837837837837" in="1">
        <tpls c="6">
          <tpl fld="8" item="3"/>
          <tpl fld="0" item="0"/>
          <tpl fld="1" item="1"/>
          <tpl hier="218" item="2"/>
          <tpl fld="3" item="5"/>
          <tpl fld="5" item="6"/>
        </tpls>
      </n>
      <n v="1" in="1">
        <tpls c="6">
          <tpl fld="8" item="3"/>
          <tpl fld="0" item="0"/>
          <tpl fld="1" item="1"/>
          <tpl hier="218" item="2"/>
          <tpl fld="3" item="3"/>
          <tpl fld="5" item="5"/>
        </tpls>
      </n>
      <n v="7.4799999999999995" in="1">
        <tpls c="6">
          <tpl fld="8" item="0"/>
          <tpl fld="0" item="0"/>
          <tpl fld="1" item="1"/>
          <tpl hier="218" item="2"/>
          <tpl fld="3" item="4"/>
          <tpl fld="5" item="8"/>
        </tpls>
      </n>
      <n v="31.307027027027029" in="1">
        <tpls c="6">
          <tpl fld="8" item="3"/>
          <tpl fld="0" item="0"/>
          <tpl fld="1" item="1"/>
          <tpl hier="218" item="2"/>
          <tpl fld="3" item="5"/>
          <tpl fld="5" item="3"/>
        </tpls>
      </n>
      <n v="6" in="1">
        <tpls c="6">
          <tpl fld="0" item="0"/>
          <tpl fld="2" item="4"/>
          <tpl fld="1" item="1"/>
          <tpl hier="218" item="2"/>
          <tpl fld="3" item="7"/>
          <tpl fld="7" item="4"/>
        </tpls>
      </n>
      <n v="5.6" in="1">
        <tpls c="6">
          <tpl fld="0" item="0"/>
          <tpl fld="2" item="4"/>
          <tpl fld="1" item="1"/>
          <tpl hier="218" item="2"/>
          <tpl fld="3" item="1"/>
          <tpl fld="5" item="5"/>
        </tpls>
      </n>
      <n v="2.027135135135135" in="1">
        <tpls c="6">
          <tpl fld="0" item="0"/>
          <tpl fld="2" item="2"/>
          <tpl fld="1" item="1"/>
          <tpl hier="218" item="2"/>
          <tpl fld="3" item="4"/>
          <tpl fld="5" item="7"/>
        </tpls>
      </n>
      <n v="8.2811891891891882" in="1">
        <tpls c="6">
          <tpl fld="0" item="0"/>
          <tpl fld="2" item="5"/>
          <tpl fld="1" item="1"/>
          <tpl hier="218" item="2"/>
          <tpl fld="3" item="7"/>
          <tpl fld="7" item="2"/>
        </tpls>
      </n>
      <n v="36.825027027027026" in="1">
        <tpls c="6">
          <tpl fld="0" item="0"/>
          <tpl fld="2" item="0"/>
          <tpl fld="1" item="1"/>
          <tpl hier="218" item="2"/>
          <tpl fld="3" item="1"/>
          <tpl fld="5" item="1"/>
        </tpls>
      </n>
      <m in="1">
        <tpls c="6">
          <tpl fld="0" item="0"/>
          <tpl fld="2" item="5"/>
          <tpl fld="1" item="1"/>
          <tpl hier="218" item="2"/>
          <tpl fld="3" item="3"/>
          <tpl fld="5" item="0"/>
        </tpls>
      </m>
      <n v="1" in="1">
        <tpls c="6">
          <tpl fld="8" item="0"/>
          <tpl fld="0" item="0"/>
          <tpl fld="1" item="1"/>
          <tpl hier="218" item="2"/>
          <tpl fld="3" item="4"/>
          <tpl fld="5" item="6"/>
        </tpls>
      </n>
      <n v="48.159783783783794" in="1">
        <tpls c="6">
          <tpl fld="0" item="0"/>
          <tpl fld="1" item="1"/>
          <tpl fld="9" item="0"/>
          <tpl hier="218" item="2"/>
          <tpl fld="3" item="3"/>
          <tpl fld="5" item="8"/>
        </tpls>
      </n>
      <n v="2" in="1">
        <tpls c="6">
          <tpl fld="8" item="2"/>
          <tpl fld="0" item="0"/>
          <tpl fld="1" item="1"/>
          <tpl hier="218" item="2"/>
          <tpl fld="3" item="7"/>
          <tpl fld="7" item="4"/>
        </tpls>
      </n>
      <n v="7.285729729729729" in="1">
        <tpls c="6">
          <tpl fld="8" item="4"/>
          <tpl fld="0" item="0"/>
          <tpl fld="1" item="1"/>
          <tpl hier="218" item="2"/>
          <tpl fld="3" item="3"/>
          <tpl fld="5" item="5"/>
        </tpls>
      </n>
      <n v="1.7810810810810811" in="1">
        <tpls c="6">
          <tpl fld="0" item="0"/>
          <tpl fld="2" item="1"/>
          <tpl fld="1" item="1"/>
          <tpl hier="218" item="2"/>
          <tpl fld="3" item="5"/>
          <tpl fld="5" item="7"/>
        </tpls>
      </n>
      <n v="14.080000000000002" in="1">
        <tpls c="5">
          <tpl fld="0" item="0"/>
          <tpl fld="2" item="4"/>
          <tpl fld="1" item="1"/>
          <tpl hier="218" item="2"/>
          <tpl fld="3" item="2"/>
        </tpls>
      </n>
      <m in="1">
        <tpls c="6">
          <tpl fld="0" item="0"/>
          <tpl fld="2" item="4"/>
          <tpl fld="1" item="1"/>
          <tpl hier="218" item="2"/>
          <tpl fld="3" item="4"/>
          <tpl fld="5" item="7"/>
        </tpls>
      </m>
      <n v="58.000486486486487" in="1">
        <tpls c="6">
          <tpl fld="0" item="0"/>
          <tpl fld="2" item="0"/>
          <tpl fld="1" item="1"/>
          <tpl hier="218" item="2"/>
          <tpl fld="3" item="7"/>
          <tpl fld="7" item="2"/>
        </tpls>
      </n>
      <n v="0.72" in="1">
        <tpls c="6">
          <tpl fld="0" item="0"/>
          <tpl fld="2" item="0"/>
          <tpl fld="1" item="1"/>
          <tpl hier="218" item="2"/>
          <tpl fld="3" item="1"/>
          <tpl fld="5" item="2"/>
        </tpls>
      </n>
      <n v="69.143891891891897" in="1">
        <tpls c="6">
          <tpl fld="0" item="0"/>
          <tpl fld="2" item="1"/>
          <tpl fld="1" item="1"/>
          <tpl hier="218" item="2"/>
          <tpl fld="3" item="7"/>
          <tpl fld="7" item="1"/>
        </tpls>
      </n>
      <n v="92.646486486486495" in="1">
        <tpls c="5">
          <tpl fld="0" item="0"/>
          <tpl fld="2" item="3"/>
          <tpl fld="1" item="1"/>
          <tpl hier="218" item="2"/>
          <tpl fld="4" item="0"/>
        </tpls>
      </n>
      <n v="1" in="1">
        <tpls c="6">
          <tpl fld="0" item="0"/>
          <tpl fld="2" item="5"/>
          <tpl fld="1" item="1"/>
          <tpl hier="218" item="2"/>
          <tpl fld="3" item="5"/>
          <tpl fld="5" item="6"/>
        </tpls>
      </n>
      <m in="1">
        <tpls c="6">
          <tpl fld="0" item="0"/>
          <tpl fld="2" item="0"/>
          <tpl fld="1" item="1"/>
          <tpl hier="218" item="2"/>
          <tpl fld="3" item="4"/>
          <tpl fld="5" item="2"/>
        </tpls>
      </m>
      <m in="1">
        <tpls c="6">
          <tpl fld="0" item="0"/>
          <tpl fld="2" item="1"/>
          <tpl fld="1" item="1"/>
          <tpl hier="218" item="2"/>
          <tpl fld="3" item="3"/>
          <tpl fld="5" item="6"/>
        </tpls>
      </m>
      <n v="1.6917837837837839" in="1">
        <tpls c="5">
          <tpl fld="0" item="0"/>
          <tpl fld="2" item="2"/>
          <tpl fld="1" item="1"/>
          <tpl hier="218" item="2"/>
          <tpl fld="3" item="6"/>
        </tpls>
      </n>
      <m in="1">
        <tpls c="6">
          <tpl fld="0" item="0"/>
          <tpl fld="2" item="1"/>
          <tpl fld="1" item="1"/>
          <tpl hier="218" item="2"/>
          <tpl fld="3" item="3"/>
          <tpl fld="5" item="3"/>
        </tpls>
      </m>
      <n v="0.8" in="1">
        <tpls c="6">
          <tpl fld="0" item="0"/>
          <tpl fld="2" item="0"/>
          <tpl fld="1" item="1"/>
          <tpl hier="218" item="2"/>
          <tpl fld="3" item="4"/>
          <tpl fld="5" item="0"/>
        </tpls>
      </n>
      <m in="1">
        <tpls c="6">
          <tpl fld="0" item="0"/>
          <tpl fld="2" item="5"/>
          <tpl fld="1" item="1"/>
          <tpl hier="218" item="2"/>
          <tpl fld="3" item="3"/>
          <tpl fld="5" item="1"/>
        </tpls>
      </m>
      <m in="1">
        <tpls c="6">
          <tpl fld="0" item="0"/>
          <tpl fld="2" item="1"/>
          <tpl fld="1" item="1"/>
          <tpl hier="218" item="2"/>
          <tpl fld="3" item="4"/>
          <tpl fld="5" item="5"/>
        </tpls>
      </m>
      <m in="1">
        <tpls c="6">
          <tpl fld="8" item="0"/>
          <tpl fld="0" item="0"/>
          <tpl fld="1" item="1"/>
          <tpl hier="218" item="2"/>
          <tpl fld="3" item="1"/>
          <tpl fld="5" item="6"/>
        </tpls>
      </m>
      <m in="1">
        <tpls c="6">
          <tpl fld="8" item="4"/>
          <tpl fld="0" item="0"/>
          <tpl fld="1" item="1"/>
          <tpl hier="218" item="2"/>
          <tpl fld="3" item="7"/>
          <tpl fld="7" item="3"/>
        </tpls>
      </m>
      <m in="1">
        <tpls c="6">
          <tpl fld="8" item="3"/>
          <tpl fld="0" item="0"/>
          <tpl fld="1" item="1"/>
          <tpl hier="218" item="2"/>
          <tpl fld="3" item="3"/>
          <tpl fld="5" item="8"/>
        </tpls>
      </m>
      <n v="3.3280000000000003" in="1">
        <tpls c="5">
          <tpl fld="0" item="0"/>
          <tpl fld="2" item="2"/>
          <tpl fld="1" item="1"/>
          <tpl hier="218" item="2"/>
          <tpl fld="3" item="2"/>
        </tpls>
      </n>
      <n v="1" in="1">
        <tpls c="6">
          <tpl fld="0" item="0"/>
          <tpl fld="2" item="3"/>
          <tpl fld="1" item="1"/>
          <tpl hier="218" item="2"/>
          <tpl fld="3" item="7"/>
          <tpl fld="7" item="2"/>
        </tpls>
      </n>
      <n v="14.24" in="1">
        <tpls c="6">
          <tpl fld="0" item="0"/>
          <tpl fld="2" item="5"/>
          <tpl fld="1" item="1"/>
          <tpl hier="218" item="2"/>
          <tpl fld="3" item="1"/>
          <tpl fld="5" item="1"/>
        </tpls>
      </n>
      <m in="1">
        <tpls c="6">
          <tpl fld="0" item="0"/>
          <tpl fld="2" item="3"/>
          <tpl fld="1" item="1"/>
          <tpl hier="218" item="2"/>
          <tpl fld="3" item="3"/>
          <tpl fld="5" item="0"/>
        </tpls>
      </m>
      <m in="1">
        <tpls c="6">
          <tpl fld="0" item="0"/>
          <tpl fld="2" item="3"/>
          <tpl fld="1" item="1"/>
          <tpl hier="218" item="2"/>
          <tpl fld="3" item="5"/>
          <tpl fld="5" item="8"/>
        </tpls>
      </m>
      <m in="1">
        <tpls c="6">
          <tpl fld="0" item="0"/>
          <tpl fld="2" item="1"/>
          <tpl fld="1" item="1"/>
          <tpl hier="218" item="2"/>
          <tpl fld="3" item="5"/>
          <tpl fld="5" item="6"/>
        </tpls>
      </m>
      <m in="1">
        <tpls c="6">
          <tpl fld="0" item="0"/>
          <tpl fld="2" item="4"/>
          <tpl fld="1" item="1"/>
          <tpl hier="218" item="2"/>
          <tpl fld="3" item="4"/>
          <tpl fld="5" item="5"/>
        </tpls>
      </m>
      <n v="24.160000000000004" in="1">
        <tpls c="6">
          <tpl fld="0" item="0"/>
          <tpl fld="2" item="4"/>
          <tpl fld="1" item="1"/>
          <tpl hier="218" item="2"/>
          <tpl fld="3" item="7"/>
          <tpl fld="7" item="1"/>
        </tpls>
      </n>
      <n v="2.96" in="1">
        <tpls c="5">
          <tpl fld="0" item="0"/>
          <tpl fld="2" item="4"/>
          <tpl fld="1" item="1"/>
          <tpl hier="218" item="2"/>
          <tpl fld="3" item="6"/>
        </tpls>
      </n>
      <n v="28.350270270270272" in="1">
        <tpls c="6">
          <tpl fld="0" item="0"/>
          <tpl fld="2" item="0"/>
          <tpl fld="1" item="1"/>
          <tpl hier="218" item="2"/>
          <tpl fld="3" item="1"/>
          <tpl fld="5" item="3"/>
        </tpls>
      </n>
      <m in="1">
        <tpls c="6">
          <tpl fld="0" item="0"/>
          <tpl fld="2" item="5"/>
          <tpl fld="1" item="1"/>
          <tpl hier="218" item="2"/>
          <tpl fld="3" item="4"/>
          <tpl fld="5" item="0"/>
        </tpls>
      </m>
      <n v="3.7600000000000002" in="1">
        <tpls c="6">
          <tpl fld="0" item="0"/>
          <tpl fld="2" item="5"/>
          <tpl fld="1" item="1"/>
          <tpl hier="218" item="2"/>
          <tpl fld="3" item="7"/>
          <tpl fld="7" item="4"/>
        </tpls>
      </n>
      <n v="0.15888709013582111" in="2">
        <tpls c="5">
          <tpl fld="0" item="0"/>
          <tpl fld="1" item="2"/>
          <tpl fld="9" item="1"/>
          <tpl hier="218" item="2"/>
          <tpl fld="3" item="6"/>
        </tpls>
      </n>
      <n v="6.3194594594594591" in="1">
        <tpls c="6">
          <tpl fld="8" item="2"/>
          <tpl fld="0" item="0"/>
          <tpl fld="1" item="1"/>
          <tpl hier="218" item="2"/>
          <tpl fld="3" item="1"/>
          <tpl fld="5" item="8"/>
        </tpls>
      </n>
      <m in="1">
        <tpls c="6">
          <tpl fld="8" item="1"/>
          <tpl fld="0" item="0"/>
          <tpl fld="1" item="1"/>
          <tpl hier="218" item="2"/>
          <tpl fld="3" item="3"/>
          <tpl fld="5" item="1"/>
        </tpls>
      </m>
      <m in="1">
        <tpls c="6">
          <tpl fld="8" item="3"/>
          <tpl fld="0" item="0"/>
          <tpl fld="1" item="1"/>
          <tpl hier="218" item="2"/>
          <tpl fld="3" item="4"/>
          <tpl fld="5" item="3"/>
        </tpls>
      </m>
      <n v="4.04" in="1">
        <tpls c="6">
          <tpl fld="0" item="0"/>
          <tpl fld="2" item="2"/>
          <tpl fld="1" item="1"/>
          <tpl hier="218" item="2"/>
          <tpl fld="3" item="1"/>
          <tpl fld="5" item="0"/>
        </tpls>
      </n>
      <n v="15.418270270270272" in="1">
        <tpls c="5">
          <tpl fld="0" item="0"/>
          <tpl fld="2" item="1"/>
          <tpl fld="1" item="1"/>
          <tpl hier="218" item="2"/>
          <tpl fld="3" item="2"/>
        </tpls>
      </n>
      <n v="7.9156756756756765" in="1">
        <tpls c="6">
          <tpl fld="0" item="0"/>
          <tpl fld="2" item="1"/>
          <tpl fld="1" item="1"/>
          <tpl hier="218" item="2"/>
          <tpl fld="3" item="5"/>
          <tpl fld="5" item="5"/>
        </tpls>
      </n>
      <n v="2" in="1">
        <tpls c="6">
          <tpl fld="0" item="0"/>
          <tpl fld="2" item="1"/>
          <tpl fld="1" item="1"/>
          <tpl hier="218" item="2"/>
          <tpl fld="3" item="7"/>
          <tpl fld="7" item="3"/>
        </tpls>
      </n>
      <n v="12.349729729729729" in="1">
        <tpls c="6">
          <tpl fld="0" item="0"/>
          <tpl fld="2" item="3"/>
          <tpl fld="1" item="1"/>
          <tpl hier="218" item="2"/>
          <tpl fld="3" item="5"/>
          <tpl fld="5" item="1"/>
        </tpls>
      </n>
      <m in="1">
        <tpls c="6">
          <tpl fld="0" item="0"/>
          <tpl fld="2" item="5"/>
          <tpl fld="1" item="1"/>
          <tpl hier="218" item="2"/>
          <tpl fld="3" item="3"/>
          <tpl fld="5" item="4"/>
        </tpls>
      </m>
      <m in="1">
        <tpls c="6">
          <tpl fld="0" item="0"/>
          <tpl fld="2" item="3"/>
          <tpl fld="1" item="1"/>
          <tpl hier="218" item="2"/>
          <tpl fld="3" item="3"/>
          <tpl fld="5" item="6"/>
        </tpls>
      </m>
      <n v="2.4" in="1">
        <tpls c="5">
          <tpl fld="0" item="0"/>
          <tpl fld="2" item="5"/>
          <tpl fld="1" item="1"/>
          <tpl hier="218" item="2"/>
          <tpl fld="3" item="6"/>
        </tpls>
      </n>
      <m in="1">
        <tpls c="6">
          <tpl fld="0" item="0"/>
          <tpl fld="2" item="5"/>
          <tpl fld="1" item="1"/>
          <tpl hier="218" item="2"/>
          <tpl fld="3" item="3"/>
          <tpl fld="5" item="3"/>
        </tpls>
      </m>
      <m in="1">
        <tpls c="6">
          <tpl fld="0" item="0"/>
          <tpl fld="2" item="5"/>
          <tpl fld="1" item="1"/>
          <tpl hier="218" item="2"/>
          <tpl fld="3" item="4"/>
          <tpl fld="5" item="8"/>
        </tpls>
      </m>
      <n v="5.2" in="1">
        <tpls c="6">
          <tpl fld="0" item="0"/>
          <tpl fld="2" item="5"/>
          <tpl fld="1" item="1"/>
          <tpl hier="218" item="2"/>
          <tpl fld="3" item="5"/>
          <tpl fld="5" item="3"/>
        </tpls>
      </n>
      <n v="646.09605405405421" in="1">
        <tpls c="5">
          <tpl fld="0" item="0"/>
          <tpl fld="6" item="2"/>
          <tpl fld="1" item="1"/>
          <tpl hier="218" item="2"/>
          <tpl fld="4" item="0"/>
        </tpls>
      </n>
      <n v="67.138378378378377" in="1">
        <tpls c="6">
          <tpl fld="0" item="0"/>
          <tpl fld="6" item="2"/>
          <tpl fld="1" item="1"/>
          <tpl hier="218" item="2"/>
          <tpl fld="3" item="5"/>
          <tpl fld="5" item="3"/>
        </tpls>
      </n>
      <n v="32.411081081081079" in="1">
        <tpls c="6">
          <tpl fld="0" item="0"/>
          <tpl fld="6" item="1"/>
          <tpl fld="1" item="1"/>
          <tpl hier="218" item="2"/>
          <tpl fld="3" item="5"/>
          <tpl fld="5" item="4"/>
        </tpls>
      </n>
      <n v="3.8" in="1">
        <tpls c="6">
          <tpl fld="0" item="0"/>
          <tpl fld="6" item="2"/>
          <tpl fld="1" item="1"/>
          <tpl hier="218" item="2"/>
          <tpl fld="3" item="5"/>
          <tpl fld="5" item="6"/>
        </tpls>
      </n>
      <n v="12.394756756756758" in="1">
        <tpls c="6">
          <tpl fld="8" item="1"/>
          <tpl fld="0" item="0"/>
          <tpl fld="1" item="1"/>
          <tpl hier="218" item="2"/>
          <tpl fld="3" item="5"/>
          <tpl fld="5" item="7"/>
        </tpls>
      </n>
      <n v="4.5913513513513511" in="1">
        <tpls c="6">
          <tpl fld="0" item="0"/>
          <tpl fld="2" item="3"/>
          <tpl fld="1" item="1"/>
          <tpl hier="218" item="2"/>
          <tpl fld="3" item="5"/>
          <tpl fld="5" item="5"/>
        </tpls>
      </n>
      <n v="1" in="1">
        <tpls c="6">
          <tpl fld="0" item="0"/>
          <tpl fld="2" item="5"/>
          <tpl fld="1" item="1"/>
          <tpl hier="218" item="2"/>
          <tpl fld="3" item="3"/>
          <tpl fld="5" item="6"/>
        </tpls>
      </n>
      <n v="8.9037837837837834" in="1">
        <tpls c="6">
          <tpl fld="0" item="0"/>
          <tpl fld="6" item="2"/>
          <tpl fld="1" item="1"/>
          <tpl hier="218" item="2"/>
          <tpl fld="3" item="7"/>
          <tpl fld="7" item="0"/>
        </tpls>
      </n>
      <n v="3.629189189189189" in="1">
        <tpls c="6">
          <tpl fld="0" item="0"/>
          <tpl fld="6" item="4"/>
          <tpl fld="1" item="1"/>
          <tpl hier="218" item="2"/>
          <tpl fld="3" item="7"/>
          <tpl fld="7" item="3"/>
        </tpls>
      </n>
      <n v="34.62016216216216" in="1">
        <tpls c="6">
          <tpl fld="0" item="0"/>
          <tpl fld="6" item="2"/>
          <tpl fld="1" item="1"/>
          <tpl hier="218" item="2"/>
          <tpl fld="3" item="1"/>
          <tpl fld="5" item="1"/>
        </tpls>
      </n>
      <n v="10.261621621621622" in="1">
        <tpls c="6">
          <tpl fld="0" item="0"/>
          <tpl fld="6" item="0"/>
          <tpl fld="1" item="1"/>
          <tpl hier="218" item="2"/>
          <tpl fld="3" item="1"/>
          <tpl fld="5" item="8"/>
        </tpls>
      </n>
      <n v="2.08" in="1">
        <tpls c="6">
          <tpl fld="0" item="0"/>
          <tpl fld="6" item="1"/>
          <tpl fld="1" item="1"/>
          <tpl hier="218" item="2"/>
          <tpl fld="3" item="4"/>
          <tpl fld="5" item="1"/>
        </tpls>
      </n>
      <n v="2.48" in="1">
        <tpls c="6">
          <tpl fld="0" item="0"/>
          <tpl fld="6" item="3"/>
          <tpl fld="1" item="1"/>
          <tpl hier="218" item="2"/>
          <tpl fld="3" item="4"/>
          <tpl fld="5" item="0"/>
        </tpls>
      </n>
      <n v="2" in="1">
        <tpls c="6">
          <tpl fld="0" item="0"/>
          <tpl fld="6" item="1"/>
          <tpl fld="1" item="1"/>
          <tpl hier="218" item="2"/>
          <tpl fld="3" item="5"/>
          <tpl fld="5" item="7"/>
        </tpls>
      </n>
      <m in="1">
        <tpls c="6">
          <tpl fld="0" item="0"/>
          <tpl fld="6" item="4"/>
          <tpl fld="1" item="1"/>
          <tpl hier="218" item="2"/>
          <tpl fld="3" item="4"/>
          <tpl fld="5" item="2"/>
        </tpls>
      </m>
      <n v="10.506756756756756" in="1">
        <tpls c="6">
          <tpl fld="0" item="0"/>
          <tpl fld="6" item="4"/>
          <tpl fld="1" item="1"/>
          <tpl hier="218" item="2"/>
          <tpl fld="3" item="5"/>
          <tpl fld="5" item="3"/>
        </tpls>
      </n>
      <m in="1">
        <tpls c="6">
          <tpl fld="0" item="0"/>
          <tpl fld="6" item="0"/>
          <tpl fld="1" item="1"/>
          <tpl hier="218" item="2"/>
          <tpl fld="3" item="1"/>
          <tpl fld="5" item="2"/>
        </tpls>
      </m>
      <m in="1">
        <tpls c="6">
          <tpl fld="0" item="0"/>
          <tpl fld="6" item="3"/>
          <tpl fld="1" item="1"/>
          <tpl hier="218" item="2"/>
          <tpl fld="3" item="5"/>
          <tpl fld="5" item="7"/>
        </tpls>
      </m>
      <m in="1">
        <tpls c="6">
          <tpl fld="0" item="0"/>
          <tpl fld="6" item="1"/>
          <tpl fld="1" item="1"/>
          <tpl hier="218" item="2"/>
          <tpl fld="3" item="1"/>
          <tpl fld="5" item="6"/>
        </tpls>
      </m>
      <n v="11.6" in="1">
        <tpls c="6">
          <tpl fld="8" item="2"/>
          <tpl fld="0" item="0"/>
          <tpl fld="1" item="1"/>
          <tpl hier="218" item="2"/>
          <tpl fld="3" item="3"/>
          <tpl fld="5" item="6"/>
        </tpls>
      </n>
      <n v="4.24" in="1">
        <tpls c="5">
          <tpl fld="0" item="0"/>
          <tpl fld="2" item="1"/>
          <tpl fld="1" item="1"/>
          <tpl hier="218" item="2"/>
          <tpl fld="3" item="0"/>
        </tpls>
      </n>
      <m in="1">
        <tpls c="6">
          <tpl fld="0" item="0"/>
          <tpl fld="2" item="2"/>
          <tpl fld="1" item="1"/>
          <tpl hier="218" item="2"/>
          <tpl fld="3" item="3"/>
          <tpl fld="5" item="4"/>
        </tpls>
      </m>
      <n v="176.81124324324324" in="1">
        <tpls c="6">
          <tpl fld="0" item="0"/>
          <tpl fld="6" item="2"/>
          <tpl fld="1" item="1"/>
          <tpl hier="218" item="2"/>
          <tpl fld="3" item="5"/>
          <tpl fld="5" item="1"/>
        </tpls>
      </n>
      <n v="1.4" in="1">
        <tpls c="6">
          <tpl fld="0" item="0"/>
          <tpl fld="6" item="0"/>
          <tpl fld="1" item="1"/>
          <tpl hier="218" item="2"/>
          <tpl fld="3" item="7"/>
          <tpl fld="7" item="3"/>
        </tpls>
      </n>
      <n v="24.564864864864866" in="1">
        <tpls c="6">
          <tpl fld="0" item="0"/>
          <tpl fld="6" item="0"/>
          <tpl fld="1" item="1"/>
          <tpl hier="218" item="2"/>
          <tpl fld="3" item="1"/>
          <tpl fld="5" item="1"/>
        </tpls>
      </n>
      <m in="1">
        <tpls c="6">
          <tpl fld="0" item="0"/>
          <tpl fld="6" item="0"/>
          <tpl fld="1" item="1"/>
          <tpl hier="218" item="2"/>
          <tpl fld="3" item="3"/>
          <tpl fld="5" item="4"/>
        </tpls>
      </m>
      <n v="10.686" in="1">
        <tpls c="6">
          <tpl fld="0" item="0"/>
          <tpl fld="6" item="2"/>
          <tpl fld="1" item="1"/>
          <tpl hier="218" item="2"/>
          <tpl fld="3" item="3"/>
          <tpl fld="5" item="5"/>
        </tpls>
      </n>
      <n v="4.7351351351351347" in="1">
        <tpls c="6">
          <tpl fld="0" item="0"/>
          <tpl fld="6" item="3"/>
          <tpl fld="1" item="1"/>
          <tpl hier="218" item="2"/>
          <tpl fld="3" item="5"/>
          <tpl fld="5" item="3"/>
        </tpls>
      </n>
      <n v="6.2" in="1">
        <tpls c="6">
          <tpl fld="0" item="0"/>
          <tpl fld="6" item="4"/>
          <tpl fld="1" item="1"/>
          <tpl hier="218" item="2"/>
          <tpl fld="3" item="1"/>
          <tpl fld="5" item="4"/>
        </tpls>
      </n>
      <n v="25.352162162162159" in="1">
        <tpls c="6">
          <tpl fld="0" item="0"/>
          <tpl fld="6" item="2"/>
          <tpl fld="1" item="1"/>
          <tpl hier="218" item="2"/>
          <tpl fld="3" item="1"/>
          <tpl fld="5" item="5"/>
        </tpls>
      </n>
      <n v="37.436270270270271" in="1">
        <tpls c="6">
          <tpl fld="0" item="0"/>
          <tpl fld="6" item="4"/>
          <tpl fld="1" item="1"/>
          <tpl hier="218" item="2"/>
          <tpl fld="3" item="5"/>
          <tpl fld="5" item="1"/>
        </tpls>
      </n>
      <m in="1">
        <tpls c="6">
          <tpl fld="0" item="0"/>
          <tpl fld="2" item="4"/>
          <tpl fld="1" item="1"/>
          <tpl hier="218" item="2"/>
          <tpl fld="3" item="4"/>
          <tpl fld="5" item="3"/>
        </tpls>
      </m>
      <n v="138.76178378378381" in="1">
        <tpls c="5">
          <tpl fld="0" item="0"/>
          <tpl fld="6" item="1"/>
          <tpl fld="1" item="1"/>
          <tpl hier="218" item="2"/>
          <tpl fld="4" item="0"/>
        </tpls>
      </n>
      <m in="1">
        <tpls c="6">
          <tpl fld="0" item="0"/>
          <tpl fld="6" item="1"/>
          <tpl fld="1" item="1"/>
          <tpl hier="218" item="2"/>
          <tpl fld="3" item="3"/>
          <tpl fld="5" item="4"/>
        </tpls>
      </m>
      <n v="2.4048648648648649" in="1">
        <tpls c="6">
          <tpl fld="0" item="0"/>
          <tpl fld="6" item="1"/>
          <tpl fld="1" item="1"/>
          <tpl hier="218" item="2"/>
          <tpl fld="3" item="5"/>
          <tpl fld="5" item="8"/>
        </tpls>
      </n>
      <n v="1.8312852861937724E-2" in="2">
        <tpls c="5">
          <tpl fld="8" item="3"/>
          <tpl fld="0" item="0"/>
          <tpl fld="1" item="2"/>
          <tpl hier="218" item="2"/>
          <tpl fld="3" item="1"/>
        </tpls>
      </n>
      <n v="1.92" in="1">
        <tpls c="6">
          <tpl fld="0" item="0"/>
          <tpl fld="2" item="1"/>
          <tpl fld="1" item="1"/>
          <tpl hier="218" item="2"/>
          <tpl fld="3" item="1"/>
          <tpl fld="5" item="6"/>
        </tpls>
      </n>
      <m in="1">
        <tpls c="6">
          <tpl fld="0" item="0"/>
          <tpl fld="2" item="5"/>
          <tpl fld="1" item="1"/>
          <tpl hier="218" item="2"/>
          <tpl fld="3" item="4"/>
          <tpl fld="5" item="5"/>
        </tpls>
      </m>
      <n v="0.84000000000000008" in="1">
        <tpls c="6">
          <tpl fld="0" item="0"/>
          <tpl fld="2" item="0"/>
          <tpl fld="1" item="1"/>
          <tpl hier="218" item="2"/>
          <tpl fld="3" item="4"/>
          <tpl fld="5" item="1"/>
        </tpls>
      </n>
      <m in="1">
        <tpls c="6">
          <tpl fld="0" item="0"/>
          <tpl fld="6" item="0"/>
          <tpl fld="1" item="1"/>
          <tpl hier="218" item="2"/>
          <tpl fld="3" item="5"/>
          <tpl fld="5" item="2"/>
        </tpls>
      </m>
      <n v="2.8" in="1">
        <tpls c="6">
          <tpl fld="0" item="0"/>
          <tpl fld="6" item="4"/>
          <tpl fld="1" item="1"/>
          <tpl hier="218" item="2"/>
          <tpl fld="3" item="5"/>
          <tpl fld="5" item="6"/>
        </tpls>
      </n>
      <n v="16.756540540540541" in="1">
        <tpls c="6">
          <tpl fld="0" item="0"/>
          <tpl fld="6" item="4"/>
          <tpl fld="1" item="1"/>
          <tpl hier="218" item="2"/>
          <tpl fld="3" item="1"/>
          <tpl fld="5" item="8"/>
        </tpls>
      </n>
      <n v="1.2" in="1">
        <tpls c="6">
          <tpl fld="0" item="0"/>
          <tpl fld="6" item="0"/>
          <tpl fld="1" item="1"/>
          <tpl hier="218" item="2"/>
          <tpl fld="3" item="4"/>
          <tpl fld="5" item="1"/>
        </tpls>
      </n>
      <n v="19.704864864864867" in="1">
        <tpls c="5">
          <tpl fld="0" item="0"/>
          <tpl fld="6" item="4"/>
          <tpl fld="1" item="1"/>
          <tpl hier="218" item="2"/>
          <tpl fld="3" item="6"/>
        </tpls>
      </n>
      <n v="1" in="1">
        <tpls c="6">
          <tpl fld="0" item="0"/>
          <tpl fld="6" item="0"/>
          <tpl fld="1" item="1"/>
          <tpl hier="218" item="2"/>
          <tpl fld="3" item="5"/>
          <tpl fld="5" item="7"/>
        </tpls>
      </n>
      <n v="3.4799999999999995" in="1">
        <tpls c="6">
          <tpl fld="0" item="0"/>
          <tpl fld="6" item="2"/>
          <tpl fld="1" item="1"/>
          <tpl hier="218" item="2"/>
          <tpl fld="3" item="3"/>
          <tpl fld="5" item="1"/>
        </tpls>
      </n>
      <n v="3.44" in="1">
        <tpls c="6">
          <tpl fld="0" item="0"/>
          <tpl fld="6" item="4"/>
          <tpl fld="1" item="1"/>
          <tpl hier="218" item="2"/>
          <tpl fld="3" item="1"/>
          <tpl fld="5" item="6"/>
        </tpls>
      </n>
      <n v="1" in="1">
        <tpls c="6">
          <tpl fld="0" item="0"/>
          <tpl fld="6" item="1"/>
          <tpl fld="1" item="1"/>
          <tpl hier="218" item="2"/>
          <tpl fld="3" item="3"/>
          <tpl fld="5" item="2"/>
        </tpls>
      </n>
      <m in="1">
        <tpls c="6">
          <tpl fld="0" item="0"/>
          <tpl fld="6" item="3"/>
          <tpl fld="1" item="1"/>
          <tpl hier="218" item="2"/>
          <tpl fld="3" item="4"/>
          <tpl fld="5" item="4"/>
        </tpls>
      </m>
      <n v="8.8767567567567571" in="1">
        <tpls c="6">
          <tpl fld="0" item="0"/>
          <tpl fld="6" item="4"/>
          <tpl fld="1" item="1"/>
          <tpl hier="218" item="2"/>
          <tpl fld="3" item="5"/>
          <tpl fld="5" item="8"/>
        </tpls>
      </n>
      <n v="10.96" in="1">
        <tpls c="6">
          <tpl fld="0" item="0"/>
          <tpl fld="6" item="2"/>
          <tpl fld="1" item="1"/>
          <tpl hier="218" item="2"/>
          <tpl fld="3" item="3"/>
          <tpl fld="5" item="8"/>
        </tpls>
      </n>
      <n v="9.3729729729729723" in="1">
        <tpls c="6">
          <tpl fld="0" item="0"/>
          <tpl fld="6" item="3"/>
          <tpl fld="1" item="1"/>
          <tpl hier="218" item="2"/>
          <tpl fld="3" item="4"/>
          <tpl fld="5" item="3"/>
        </tpls>
      </n>
      <m in="1">
        <tpls c="6">
          <tpl fld="0" item="0"/>
          <tpl fld="6" item="1"/>
          <tpl fld="1" item="1"/>
          <tpl hier="218" item="2"/>
          <tpl fld="3" item="4"/>
          <tpl fld="5" item="4"/>
        </tpls>
      </m>
      <n v="5.6" in="1">
        <tpls c="6">
          <tpl fld="0" item="0"/>
          <tpl fld="2" item="2"/>
          <tpl fld="1" item="1"/>
          <tpl hier="218" item="2"/>
          <tpl fld="3" item="5"/>
          <tpl fld="5" item="6"/>
        </tpls>
      </n>
      <n v="27.122972972972974" in="1">
        <tpls c="6">
          <tpl fld="0" item="0"/>
          <tpl fld="6" item="0"/>
          <tpl fld="1" item="1"/>
          <tpl hier="218" item="2"/>
          <tpl fld="3" item="5"/>
          <tpl fld="5" item="1"/>
        </tpls>
      </n>
      <n v="1.2" in="1">
        <tpls c="6">
          <tpl fld="0" item="0"/>
          <tpl fld="6" item="1"/>
          <tpl fld="1" item="1"/>
          <tpl hier="218" item="2"/>
          <tpl fld="3" item="1"/>
          <tpl fld="5" item="1"/>
        </tpls>
      </n>
      <n v="0.84000000000000008" in="1">
        <tpls c="6">
          <tpl fld="0" item="0"/>
          <tpl fld="6" item="4"/>
          <tpl fld="1" item="1"/>
          <tpl hier="218" item="2"/>
          <tpl fld="3" item="4"/>
          <tpl fld="5" item="1"/>
        </tpls>
      </n>
      <n v="0.8" in="1">
        <tpls c="6">
          <tpl fld="0" item="0"/>
          <tpl fld="6" item="1"/>
          <tpl fld="1" item="1"/>
          <tpl hier="218" item="2"/>
          <tpl fld="3" item="4"/>
          <tpl fld="5" item="5"/>
        </tpls>
      </n>
      <n v="2.04" in="1">
        <tpls c="6">
          <tpl fld="0" item="0"/>
          <tpl fld="6" item="4"/>
          <tpl fld="1" item="1"/>
          <tpl hier="218" item="2"/>
          <tpl fld="3" item="1"/>
          <tpl fld="5" item="0"/>
        </tpls>
      </n>
      <n v="337.82291891891884" in="1">
        <tpls c="3">
          <tpl fld="1" item="1"/>
          <tpl hier="218" item="2"/>
          <tpl fld="3" item="1"/>
        </tpls>
      </n>
      <n v="94.906216216216222" in="1">
        <tpls c="3">
          <tpl fld="1" item="1"/>
          <tpl hier="218" item="2"/>
          <tpl fld="3" item="2"/>
        </tpls>
      </n>
      <n v="492" in="0">
        <tpls c="3">
          <tpl fld="1" item="3"/>
          <tpl hier="218" item="2"/>
          <tpl fld="3" item="0"/>
        </tpls>
      </n>
      <n v="5609" in="0">
        <tpls c="3">
          <tpl fld="1" item="3"/>
          <tpl hier="218" item="2"/>
          <tpl fld="3" item="7"/>
        </tpls>
      </n>
      <m in="1">
        <tpls c="6">
          <tpl fld="0" item="0"/>
          <tpl fld="2" item="0"/>
          <tpl fld="1" item="1"/>
          <tpl hier="218" item="2"/>
          <tpl fld="3" item="3"/>
          <tpl fld="5" item="8"/>
        </tpls>
      </m>
      <n v="28.875135135135132" in="1">
        <tpls c="6">
          <tpl fld="0" item="0"/>
          <tpl fld="1" item="1"/>
          <tpl fld="9" item="0"/>
          <tpl hier="218" item="2"/>
          <tpl fld="3" item="5"/>
          <tpl fld="5" item="8"/>
        </tpls>
      </n>
      <n v="3.4937965260545913E-2" in="2">
        <tpls c="5">
          <tpl fld="0" item="0"/>
          <tpl fld="2" item="4"/>
          <tpl fld="1" item="2"/>
          <tpl hier="218" item="2"/>
          <tpl fld="3" item="2"/>
        </tpls>
      </n>
      <n v="0.40540540540540543" in="1">
        <tpls c="6">
          <tpl fld="0" item="0"/>
          <tpl fld="1" item="1"/>
          <tpl fld="9" item="1"/>
          <tpl hier="218" item="2"/>
          <tpl fld="3" item="4"/>
          <tpl fld="5" item="7"/>
        </tpls>
      </n>
      <n v="19.91135135135135" in="1">
        <tpls c="6">
          <tpl fld="8" item="3"/>
          <tpl fld="0" item="0"/>
          <tpl fld="1" item="1"/>
          <tpl hier="218" item="2"/>
          <tpl fld="3" item="5"/>
          <tpl fld="5" item="5"/>
        </tpls>
      </n>
      <n v="2" in="1">
        <tpls c="5">
          <tpl fld="0" item="0"/>
          <tpl fld="1" item="1"/>
          <tpl hier="218" item="2"/>
          <tpl fld="3" item="4"/>
          <tpl fld="5" item="6"/>
        </tpls>
      </n>
      <n v="24.921081081081081" in="1">
        <tpls c="5">
          <tpl fld="0" item="0"/>
          <tpl fld="1" item="1"/>
          <tpl hier="218" item="2"/>
          <tpl fld="3" item="1"/>
          <tpl fld="5" item="7"/>
        </tpls>
      </n>
      <n v="957.80994594594574" in="1">
        <tpls c="5">
          <tpl fld="0" item="0"/>
          <tpl fld="1" item="1"/>
          <tpl fld="9" item="0"/>
          <tpl hier="218" item="2"/>
          <tpl fld="4" item="0"/>
        </tpls>
      </n>
      <n v="1" in="1">
        <tpls c="6">
          <tpl fld="8" item="0"/>
          <tpl fld="0" item="0"/>
          <tpl fld="1" item="1"/>
          <tpl hier="218" item="2"/>
          <tpl fld="3" item="3"/>
          <tpl fld="5" item="7"/>
        </tpls>
      </n>
      <n v="1.9600000000000002" in="1">
        <tpls c="6">
          <tpl fld="8" item="4"/>
          <tpl fld="0" item="0"/>
          <tpl fld="1" item="1"/>
          <tpl hier="218" item="2"/>
          <tpl fld="3" item="3"/>
          <tpl fld="5" item="2"/>
        </tpls>
      </n>
      <m in="1">
        <tpls c="6">
          <tpl fld="8" item="3"/>
          <tpl fld="0" item="0"/>
          <tpl fld="1" item="1"/>
          <tpl hier="218" item="2"/>
          <tpl fld="3" item="4"/>
          <tpl fld="5" item="6"/>
        </tpls>
      </m>
      <n v="1.4" in="1">
        <tpls c="6">
          <tpl fld="8" item="0"/>
          <tpl fld="0" item="0"/>
          <tpl fld="1" item="1"/>
          <tpl hier="218" item="2"/>
          <tpl fld="3" item="1"/>
          <tpl fld="5" item="1"/>
        </tpls>
      </n>
      <n v="1" in="1">
        <tpls c="6">
          <tpl fld="0" item="0"/>
          <tpl fld="1" item="1"/>
          <tpl fld="9" item="1"/>
          <tpl hier="218" item="2"/>
          <tpl fld="3" item="4"/>
          <tpl fld="5" item="6"/>
        </tpls>
      </n>
      <m in="1">
        <tpls c="6">
          <tpl fld="8" item="1"/>
          <tpl fld="0" item="0"/>
          <tpl fld="1" item="1"/>
          <tpl hier="218" item="2"/>
          <tpl fld="3" item="3"/>
          <tpl fld="5" item="8"/>
        </tpls>
      </m>
      <n v="25.560000000000002" in="1">
        <tpls c="6">
          <tpl fld="8" item="0"/>
          <tpl fld="0" item="0"/>
          <tpl fld="1" item="1"/>
          <tpl hier="218" item="2"/>
          <tpl fld="3" item="5"/>
          <tpl fld="5" item="3"/>
        </tpls>
      </n>
      <m in="1">
        <tpls c="6">
          <tpl fld="8" item="2"/>
          <tpl fld="0" item="0"/>
          <tpl fld="1" item="1"/>
          <tpl hier="218" item="2"/>
          <tpl fld="3" item="3"/>
          <tpl fld="5" item="4"/>
        </tpls>
      </m>
      <m in="1">
        <tpls c="5">
          <tpl fld="0" item="0"/>
          <tpl fld="2" item="4"/>
          <tpl fld="1" item="1"/>
          <tpl hier="218" item="2"/>
          <tpl fld="3" item="0"/>
        </tpls>
      </m>
      <n v="7.587567567567568" in="1">
        <tpls c="6">
          <tpl fld="0" item="0"/>
          <tpl fld="2" item="0"/>
          <tpl fld="1" item="1"/>
          <tpl hier="218" item="2"/>
          <tpl fld="3" item="1"/>
          <tpl fld="5" item="7"/>
        </tpls>
      </n>
      <n v="1" in="1">
        <tpls c="6">
          <tpl fld="0" item="0"/>
          <tpl fld="6" item="1"/>
          <tpl fld="1" item="1"/>
          <tpl hier="218" item="2"/>
          <tpl fld="3" item="4"/>
          <tpl fld="5" item="8"/>
        </tpls>
      </n>
      <m in="1">
        <tpls c="6">
          <tpl fld="8" item="0"/>
          <tpl fld="0" item="0"/>
          <tpl fld="1" item="1"/>
          <tpl hier="218" item="2"/>
          <tpl fld="3" item="3"/>
          <tpl fld="5" item="4"/>
        </tpls>
      </m>
      <m in="1">
        <tpls c="6">
          <tpl fld="0" item="0"/>
          <tpl fld="2" item="3"/>
          <tpl fld="1" item="1"/>
          <tpl hier="218" item="2"/>
          <tpl fld="3" item="3"/>
          <tpl fld="5" item="5"/>
        </tpls>
      </m>
      <m in="1">
        <tpls c="6">
          <tpl fld="0" item="0"/>
          <tpl fld="2" item="3"/>
          <tpl fld="1" item="1"/>
          <tpl hier="218" item="2"/>
          <tpl fld="3" item="7"/>
          <tpl fld="7" item="0"/>
        </tpls>
      </m>
      <m in="1">
        <tpls c="6">
          <tpl fld="0" item="0"/>
          <tpl fld="2" item="4"/>
          <tpl fld="1" item="1"/>
          <tpl hier="218" item="2"/>
          <tpl fld="3" item="3"/>
          <tpl fld="5" item="2"/>
        </tpls>
      </m>
      <n v="11.748648648648649" in="1">
        <tpls c="6">
          <tpl fld="0" item="0"/>
          <tpl fld="2" item="2"/>
          <tpl fld="1" item="1"/>
          <tpl hier="218" item="2"/>
          <tpl fld="3" item="4"/>
          <tpl fld="5" item="0"/>
        </tpls>
      </n>
      <n v="1.9600000000000002" in="1">
        <tpls c="6">
          <tpl fld="8" item="2"/>
          <tpl fld="0" item="0"/>
          <tpl fld="1" item="1"/>
          <tpl hier="218" item="2"/>
          <tpl fld="3" item="5"/>
          <tpl fld="5" item="4"/>
        </tpls>
      </n>
      <m in="1">
        <tpls c="6">
          <tpl fld="8" item="4"/>
          <tpl fld="0" item="0"/>
          <tpl fld="1" item="1"/>
          <tpl hier="218" item="2"/>
          <tpl fld="3" item="4"/>
          <tpl fld="5" item="2"/>
        </tpls>
      </m>
      <n v="4.88" in="1">
        <tpls c="6">
          <tpl fld="0" item="0"/>
          <tpl fld="2" item="4"/>
          <tpl fld="1" item="1"/>
          <tpl hier="218" item="2"/>
          <tpl fld="3" item="1"/>
          <tpl fld="5" item="1"/>
        </tpls>
      </n>
      <n v="4.2" in="1">
        <tpls c="6">
          <tpl fld="0" item="0"/>
          <tpl fld="2" item="3"/>
          <tpl fld="1" item="1"/>
          <tpl hier="218" item="2"/>
          <tpl fld="3" item="5"/>
          <tpl fld="5" item="0"/>
        </tpls>
      </n>
      <m in="1">
        <tpls c="6">
          <tpl fld="0" item="0"/>
          <tpl fld="2" item="0"/>
          <tpl fld="1" item="1"/>
          <tpl hier="218" item="2"/>
          <tpl fld="3" item="3"/>
          <tpl fld="5" item="2"/>
        </tpls>
      </m>
      <n v="12" in="1">
        <tpls c="6">
          <tpl fld="0" item="0"/>
          <tpl fld="1" item="1"/>
          <tpl fld="9" item="0"/>
          <tpl hier="218" item="2"/>
          <tpl fld="3" item="1"/>
          <tpl fld="5" item="0"/>
        </tpls>
      </n>
      <n v="2.2399999999999998" in="1">
        <tpls c="6">
          <tpl fld="8" item="4"/>
          <tpl fld="0" item="0"/>
          <tpl fld="1" item="1"/>
          <tpl hier="218" item="2"/>
          <tpl fld="3" item="1"/>
          <tpl fld="5" item="3"/>
        </tpls>
      </n>
      <n v="1.4" in="1">
        <tpls c="6">
          <tpl fld="0" item="0"/>
          <tpl fld="2" item="3"/>
          <tpl fld="1" item="1"/>
          <tpl hier="218" item="2"/>
          <tpl fld="3" item="7"/>
          <tpl fld="7" item="3"/>
        </tpls>
      </n>
      <m in="1">
        <tpls c="6">
          <tpl fld="0" item="0"/>
          <tpl fld="2" item="3"/>
          <tpl fld="1" item="1"/>
          <tpl hier="218" item="2"/>
          <tpl fld="3" item="4"/>
          <tpl fld="5" item="5"/>
        </tpls>
      </m>
      <n v="1.7600000000000002" in="1">
        <tpls c="6">
          <tpl fld="0" item="0"/>
          <tpl fld="2" item="0"/>
          <tpl fld="1" item="1"/>
          <tpl hier="218" item="2"/>
          <tpl fld="3" item="3"/>
          <tpl fld="5" item="3"/>
        </tpls>
      </n>
      <n v="259.20259459459459" in="1">
        <tpls c="5">
          <tpl fld="0" item="0"/>
          <tpl fld="6" item="4"/>
          <tpl fld="1" item="1"/>
          <tpl hier="218" item="2"/>
          <tpl fld="4" item="0"/>
        </tpls>
      </n>
      <n v="32.654864864864862" in="1">
        <tpls c="6">
          <tpl fld="0" item="0"/>
          <tpl fld="6" item="2"/>
          <tpl fld="1" item="1"/>
          <tpl hier="218" item="2"/>
          <tpl fld="3" item="5"/>
          <tpl fld="5" item="5"/>
        </tpls>
      </n>
      <m in="1">
        <tpls c="6">
          <tpl fld="0" item="0"/>
          <tpl fld="2" item="3"/>
          <tpl fld="1" item="1"/>
          <tpl hier="218" item="2"/>
          <tpl fld="3" item="3"/>
          <tpl fld="5" item="2"/>
        </tpls>
      </m>
      <n v="9.64" in="1">
        <tpls c="6">
          <tpl fld="0" item="0"/>
          <tpl fld="6" item="0"/>
          <tpl fld="1" item="1"/>
          <tpl hier="218" item="2"/>
          <tpl fld="3" item="5"/>
          <tpl fld="5" item="5"/>
        </tpls>
      </n>
      <m in="1">
        <tpls c="6">
          <tpl fld="0" item="0"/>
          <tpl fld="6" item="3"/>
          <tpl fld="1" item="1"/>
          <tpl hier="218" item="2"/>
          <tpl fld="3" item="4"/>
          <tpl fld="5" item="8"/>
        </tpls>
      </m>
      <m in="1">
        <tpls c="6">
          <tpl fld="0" item="0"/>
          <tpl fld="2" item="5"/>
          <tpl fld="1" item="1"/>
          <tpl hier="218" item="2"/>
          <tpl fld="3" item="4"/>
          <tpl fld="5" item="4"/>
        </tpls>
      </m>
      <m in="1">
        <tpls c="6">
          <tpl fld="0" item="0"/>
          <tpl fld="6" item="1"/>
          <tpl fld="1" item="1"/>
          <tpl hier="218" item="2"/>
          <tpl fld="3" item="3"/>
          <tpl fld="5" item="7"/>
        </tpls>
      </m>
      <n v="0.7567567567567568" in="1">
        <tpls c="6">
          <tpl fld="0" item="0"/>
          <tpl fld="6" item="0"/>
          <tpl fld="1" item="1"/>
          <tpl hier="218" item="2"/>
          <tpl fld="3" item="7"/>
          <tpl fld="7" item="0"/>
        </tpls>
      </n>
      <n v="0.88000000000000012" in="1">
        <tpls c="6">
          <tpl fld="0" item="0"/>
          <tpl fld="6" item="1"/>
          <tpl fld="1" item="1"/>
          <tpl hier="218" item="2"/>
          <tpl fld="3" item="1"/>
          <tpl fld="5" item="8"/>
        </tpls>
      </n>
      <n v="3.9535135135135135" in="1">
        <tpls c="6">
          <tpl fld="0" item="0"/>
          <tpl fld="6" item="0"/>
          <tpl fld="1" item="1"/>
          <tpl hier="218" item="2"/>
          <tpl fld="3" item="5"/>
          <tpl fld="5" item="8"/>
        </tpls>
      </n>
      <n v="5.2799999999999994" in="1">
        <tpls c="6">
          <tpl fld="0" item="0"/>
          <tpl fld="2" item="1"/>
          <tpl fld="1" item="1"/>
          <tpl hier="218" item="2"/>
          <tpl fld="3" item="1"/>
          <tpl fld="5" item="5"/>
        </tpls>
      </n>
      <n v="2.0388648648648648" in="1">
        <tpls c="6">
          <tpl fld="0" item="0"/>
          <tpl fld="6" item="0"/>
          <tpl fld="1" item="1"/>
          <tpl hier="218" item="2"/>
          <tpl fld="3" item="3"/>
          <tpl fld="5" item="2"/>
        </tpls>
      </n>
      <n v="45.216486486486481" in="1">
        <tpls c="6">
          <tpl fld="0" item="0"/>
          <tpl fld="6" item="1"/>
          <tpl fld="1" item="1"/>
          <tpl hier="218" item="2"/>
          <tpl fld="3" item="5"/>
          <tpl fld="5" item="1"/>
        </tpls>
      </n>
      <m in="1">
        <tpls c="6">
          <tpl fld="0" item="0"/>
          <tpl fld="6" item="1"/>
          <tpl fld="1" item="1"/>
          <tpl hier="218" item="2"/>
          <tpl fld="3" item="3"/>
          <tpl fld="5" item="6"/>
        </tpls>
      </m>
      <n v="0.6" in="1">
        <tpls c="6">
          <tpl fld="0" item="0"/>
          <tpl fld="6" item="0"/>
          <tpl fld="1" item="1"/>
          <tpl hier="218" item="2"/>
          <tpl fld="3" item="1"/>
          <tpl fld="5" item="4"/>
        </tpls>
      </n>
      <m in="1">
        <tpls c="6">
          <tpl fld="0" item="0"/>
          <tpl fld="6" item="4"/>
          <tpl fld="1" item="1"/>
          <tpl hier="218" item="2"/>
          <tpl fld="3" item="3"/>
          <tpl fld="5" item="7"/>
        </tpls>
      </m>
      <n v="0.4" in="1">
        <tpls c="6">
          <tpl fld="0" item="0"/>
          <tpl fld="6" item="1"/>
          <tpl fld="1" item="1"/>
          <tpl hier="218" item="2"/>
          <tpl fld="3" item="3"/>
          <tpl fld="5" item="3"/>
        </tpls>
      </n>
      <n v="1" in="1">
        <tpls c="5">
          <tpl fld="0" item="0"/>
          <tpl fld="2" item="5"/>
          <tpl fld="1" item="1"/>
          <tpl hier="218" item="2"/>
          <tpl fld="3" item="0"/>
        </tpls>
      </n>
      <n v="5.2567567567567561" in="1">
        <tpls c="6">
          <tpl fld="0" item="0"/>
          <tpl fld="6" item="0"/>
          <tpl fld="1" item="1"/>
          <tpl hier="218" item="2"/>
          <tpl fld="3" item="3"/>
          <tpl fld="5" item="5"/>
        </tpls>
      </n>
      <n v="1.5318918918918918" in="1">
        <tpls c="6">
          <tpl fld="0" item="0"/>
          <tpl fld="6" item="4"/>
          <tpl fld="1" item="1"/>
          <tpl hier="218" item="2"/>
          <tpl fld="3" item="4"/>
          <tpl fld="5" item="3"/>
        </tpls>
      </n>
      <n v="14116" in="0">
        <tpls c="3">
          <tpl fld="1" item="3"/>
          <tpl hier="218" item="2"/>
          <tpl fld="3" item="3"/>
        </tpls>
      </n>
      <n v="13.386756756756757" in="1">
        <tpls c="5">
          <tpl fld="0" item="0"/>
          <tpl fld="6" item="0"/>
          <tpl fld="1" item="1"/>
          <tpl hier="218" item="2"/>
          <tpl fld="3" item="6"/>
        </tpls>
      </n>
      <n v="31.32" in="1">
        <tpls c="6">
          <tpl fld="8" item="3"/>
          <tpl fld="0" item="0"/>
          <tpl fld="1" item="1"/>
          <tpl hier="218" item="2"/>
          <tpl fld="3" item="1"/>
          <tpl fld="5" item="1"/>
        </tpls>
      </n>
      <n v="0.12545454545454546" in="2">
        <tpls c="5">
          <tpl fld="8" item="1"/>
          <tpl fld="0" item="0"/>
          <tpl fld="1" item="2"/>
          <tpl hier="218" item="2"/>
          <tpl fld="3" item="3"/>
        </tpls>
      </n>
      <n v="1.0416121283603988E-2" in="2">
        <tpls c="5">
          <tpl fld="8" item="2"/>
          <tpl fld="0" item="0"/>
          <tpl fld="1" item="2"/>
          <tpl hier="218" item="2"/>
          <tpl fld="3" item="4"/>
        </tpls>
      </n>
      <n v="1.5961085453502034E-2" in="2">
        <tpls c="5">
          <tpl fld="0" item="0"/>
          <tpl fld="1" item="2"/>
          <tpl fld="9" item="1"/>
          <tpl hier="218" item="2"/>
          <tpl fld="3" item="3"/>
        </tpls>
      </n>
      <m in="1">
        <tpls c="6">
          <tpl fld="0" item="0"/>
          <tpl fld="2" item="3"/>
          <tpl fld="1" item="1"/>
          <tpl hier="218" item="2"/>
          <tpl fld="3" item="7"/>
          <tpl fld="7" item="4"/>
        </tpls>
      </m>
      <n v="302.86481081081087" in="1">
        <tpls c="5">
          <tpl fld="0" item="0"/>
          <tpl fld="1" item="1"/>
          <tpl hier="218" item="2"/>
          <tpl fld="3" item="5"/>
          <tpl fld="5" item="1"/>
        </tpls>
      </n>
      <n v="2.5085039336921962E-2" in="2">
        <tpls c="5">
          <tpl fld="0" item="0"/>
          <tpl fld="6" item="4"/>
          <tpl fld="1" item="2"/>
          <tpl hier="218" item="2"/>
          <tpl fld="3" item="1"/>
        </tpls>
      </n>
      <n v="1.7450921603061061E-2" in="2">
        <tpls c="5">
          <tpl fld="0" item="0"/>
          <tpl fld="6" item="3"/>
          <tpl fld="1" item="2"/>
          <tpl hier="218" item="2"/>
          <tpl fld="4" item="0"/>
        </tpls>
      </n>
      <n v="8.9956370025373114E-3" in="2">
        <tpls c="5">
          <tpl fld="8" item="2"/>
          <tpl fld="0" item="0"/>
          <tpl fld="1" item="2"/>
          <tpl hier="218" item="2"/>
          <tpl fld="3" item="3"/>
        </tpls>
      </n>
      <n v="0.4" in="1">
        <tpls c="6">
          <tpl fld="0" item="0"/>
          <tpl fld="6" item="3"/>
          <tpl fld="1" item="1"/>
          <tpl hier="218" item="2"/>
          <tpl fld="3" item="4"/>
          <tpl fld="5" item="1"/>
        </tpls>
      </n>
      <n v="34.085405405405403" in="1">
        <tpls c="6">
          <tpl fld="8" item="3"/>
          <tpl fld="0" item="0"/>
          <tpl fld="1" item="1"/>
          <tpl hier="218" item="2"/>
          <tpl fld="3" item="5"/>
          <tpl fld="5" item="4"/>
        </tpls>
      </n>
      <n v="0.34181818181818185" in="2">
        <tpls c="5">
          <tpl fld="0" item="0"/>
          <tpl fld="2" item="0"/>
          <tpl fld="1" item="2"/>
          <tpl hier="218" item="2"/>
          <tpl fld="3" item="3"/>
        </tpls>
      </n>
      <n v="3.6141122454128059E-2" in="2">
        <tpls c="5">
          <tpl fld="0" item="0"/>
          <tpl fld="6" item="1"/>
          <tpl fld="1" item="2"/>
          <tpl hier="218" item="2"/>
          <tpl fld="3" item="5"/>
        </tpls>
      </n>
      <n v="7.68" in="1">
        <tpls c="6">
          <tpl fld="0" item="0"/>
          <tpl fld="6" item="2"/>
          <tpl fld="1" item="1"/>
          <tpl hier="218" item="2"/>
          <tpl fld="3" item="4"/>
          <tpl fld="5" item="8"/>
        </tpls>
      </n>
      <n v="279.65259459459452" in="1">
        <tpls c="6">
          <tpl fld="0" item="0"/>
          <tpl fld="1" item="1"/>
          <tpl fld="9" item="1"/>
          <tpl hier="218" item="2"/>
          <tpl fld="3" item="7"/>
          <tpl fld="7" item="1"/>
        </tpls>
      </n>
      <n v="3.8" in="1">
        <tpls c="6">
          <tpl fld="0" item="0"/>
          <tpl fld="1" item="1"/>
          <tpl fld="9" item="0"/>
          <tpl hier="218" item="2"/>
          <tpl fld="3" item="1"/>
          <tpl fld="5" item="4"/>
        </tpls>
      </n>
      <n v="31.369837837837842" in="1">
        <tpls c="6">
          <tpl fld="8" item="0"/>
          <tpl fld="0" item="0"/>
          <tpl fld="1" item="1"/>
          <tpl hier="218" item="2"/>
          <tpl fld="3" item="3"/>
          <tpl fld="5" item="8"/>
        </tpls>
      </n>
      <n v="1.0464634494139669E-2" in="2">
        <tpls c="5">
          <tpl fld="8" item="2"/>
          <tpl fld="0" item="0"/>
          <tpl fld="1" item="2"/>
          <tpl hier="218" item="2"/>
          <tpl fld="4" item="0"/>
        </tpls>
      </n>
      <n v="21.234054054054056" in="1">
        <tpls c="5">
          <tpl fld="0" item="0"/>
          <tpl fld="1" item="1"/>
          <tpl hier="218" item="2"/>
          <tpl fld="3" item="1"/>
          <tpl fld="5" item="0"/>
        </tpls>
      </n>
      <n v="20.718378378378375" in="1">
        <tpls c="6">
          <tpl fld="0" item="0"/>
          <tpl fld="2" item="2"/>
          <tpl fld="1" item="1"/>
          <tpl hier="218" item="2"/>
          <tpl fld="3" item="7"/>
          <tpl fld="7" item="1"/>
        </tpls>
      </n>
      <n v="3.4481481481481474E-2" in="2">
        <tpls c="5">
          <tpl fld="0" item="0"/>
          <tpl fld="2" item="4"/>
          <tpl fld="1" item="2"/>
          <tpl hier="218" item="2"/>
          <tpl fld="3" item="7"/>
        </tpls>
      </n>
      <n v="65.280540540540542" in="1">
        <tpls c="5">
          <tpl fld="0" item="0"/>
          <tpl fld="1" item="1"/>
          <tpl hier="218" item="2"/>
          <tpl fld="3" item="3"/>
          <tpl fld="5" item="3"/>
        </tpls>
      </n>
      <m in="1">
        <tpls c="6">
          <tpl fld="8" item="4"/>
          <tpl fld="0" item="0"/>
          <tpl fld="1" item="1"/>
          <tpl hier="218" item="2"/>
          <tpl fld="3" item="5"/>
          <tpl fld="5" item="4"/>
        </tpls>
      </m>
      <m in="1">
        <tpls c="6">
          <tpl fld="8" item="4"/>
          <tpl fld="0" item="0"/>
          <tpl fld="1" item="1"/>
          <tpl hier="218" item="2"/>
          <tpl fld="3" item="1"/>
          <tpl fld="5" item="0"/>
        </tpls>
      </m>
      <n v="5.6" in="1">
        <tpls c="6">
          <tpl fld="0" item="0"/>
          <tpl fld="1" item="1"/>
          <tpl fld="9" item="1"/>
          <tpl hier="218" item="2"/>
          <tpl fld="3" item="1"/>
          <tpl fld="5" item="4"/>
        </tpls>
      </n>
      <n v="3" in="1">
        <tpls c="6">
          <tpl fld="8" item="4"/>
          <tpl fld="0" item="0"/>
          <tpl fld="1" item="1"/>
          <tpl hier="218" item="2"/>
          <tpl fld="3" item="5"/>
          <tpl fld="5" item="8"/>
        </tpls>
      </n>
      <n v="2.38972972972973" in="1">
        <tpls c="6">
          <tpl fld="8" item="4"/>
          <tpl fld="0" item="0"/>
          <tpl fld="1" item="1"/>
          <tpl hier="218" item="2"/>
          <tpl fld="3" item="5"/>
          <tpl fld="5" item="0"/>
        </tpls>
      </n>
      <m in="1">
        <tpls c="6">
          <tpl fld="8" item="3"/>
          <tpl fld="0" item="0"/>
          <tpl fld="1" item="1"/>
          <tpl hier="218" item="2"/>
          <tpl fld="3" item="3"/>
          <tpl fld="5" item="1"/>
        </tpls>
      </m>
      <n v="8.9364661515140303E-2" in="2">
        <tpls c="5">
          <tpl fld="0" item="0"/>
          <tpl fld="1" item="2"/>
          <tpl fld="9" item="0"/>
          <tpl hier="218" item="2"/>
          <tpl fld="3" item="6"/>
        </tpls>
      </n>
      <n v="94.540270270270256" in="1">
        <tpls c="6">
          <tpl fld="0" item="0"/>
          <tpl fld="1" item="1"/>
          <tpl fld="9" item="0"/>
          <tpl hier="218" item="2"/>
          <tpl fld="3" item="5"/>
          <tpl fld="5" item="3"/>
        </tpls>
      </n>
      <n v="41.672594594594599" in="1">
        <tpls c="6">
          <tpl fld="8" item="1"/>
          <tpl fld="0" item="0"/>
          <tpl fld="1" item="1"/>
          <tpl hier="218" item="2"/>
          <tpl fld="3" item="1"/>
          <tpl fld="5" item="1"/>
        </tpls>
      </n>
      <m in="1">
        <tpls c="6">
          <tpl fld="8" item="2"/>
          <tpl fld="0" item="0"/>
          <tpl fld="1" item="1"/>
          <tpl hier="218" item="2"/>
          <tpl fld="3" item="7"/>
          <tpl fld="7" item="0"/>
        </tpls>
      </m>
      <n v="0.2" in="1">
        <tpls c="6">
          <tpl fld="8" item="3"/>
          <tpl fld="0" item="0"/>
          <tpl fld="1" item="1"/>
          <tpl hier="218" item="2"/>
          <tpl fld="3" item="3"/>
          <tpl fld="5" item="3"/>
        </tpls>
      </n>
      <m in="1">
        <tpls c="6">
          <tpl fld="8" item="0"/>
          <tpl fld="0" item="0"/>
          <tpl fld="1" item="1"/>
          <tpl hier="218" item="2"/>
          <tpl fld="3" item="7"/>
          <tpl fld="7" item="4"/>
        </tpls>
      </m>
      <n v="0.4" in="1">
        <tpls c="6">
          <tpl fld="8" item="0"/>
          <tpl fld="0" item="0"/>
          <tpl fld="1" item="1"/>
          <tpl hier="218" item="2"/>
          <tpl fld="3" item="1"/>
          <tpl fld="5" item="5"/>
        </tpls>
      </n>
      <n v="142.30248648648649" in="1">
        <tpls c="6">
          <tpl fld="8" item="3"/>
          <tpl fld="0" item="0"/>
          <tpl fld="1" item="1"/>
          <tpl hier="218" item="2"/>
          <tpl fld="3" item="7"/>
          <tpl fld="7" item="1"/>
        </tpls>
      </n>
      <n v="10.933513513513514" in="1">
        <tpls c="6">
          <tpl fld="8" item="3"/>
          <tpl fld="0" item="0"/>
          <tpl fld="1" item="1"/>
          <tpl hier="218" item="2"/>
          <tpl fld="3" item="1"/>
          <tpl fld="5" item="7"/>
        </tpls>
      </n>
      <n v="0.8" in="1">
        <tpls c="6">
          <tpl fld="8" item="3"/>
          <tpl fld="0" item="0"/>
          <tpl fld="1" item="1"/>
          <tpl hier="218" item="2"/>
          <tpl fld="3" item="4"/>
          <tpl fld="5" item="1"/>
        </tpls>
      </n>
      <n v="2.96" in="1">
        <tpls c="6">
          <tpl fld="8" item="2"/>
          <tpl fld="0" item="0"/>
          <tpl fld="1" item="1"/>
          <tpl hier="218" item="2"/>
          <tpl fld="3" item="4"/>
          <tpl fld="5" item="8"/>
        </tpls>
      </n>
      <n v="457.03448648648646" in="1">
        <tpls c="5">
          <tpl fld="0" item="0"/>
          <tpl fld="2" item="2"/>
          <tpl fld="1" item="1"/>
          <tpl hier="218" item="2"/>
          <tpl fld="4" item="0"/>
        </tpls>
      </n>
      <n v="0.67999999999999994" in="1">
        <tpls c="6">
          <tpl fld="0" item="0"/>
          <tpl fld="2" item="4"/>
          <tpl fld="1" item="1"/>
          <tpl hier="218" item="2"/>
          <tpl fld="3" item="5"/>
          <tpl fld="5" item="8"/>
        </tpls>
      </n>
      <n v="1.3232357858526084E-2" in="2">
        <tpls c="5">
          <tpl fld="8" item="2"/>
          <tpl fld="0" item="0"/>
          <tpl fld="1" item="2"/>
          <tpl hier="218" item="2"/>
          <tpl fld="3" item="1"/>
        </tpls>
      </n>
      <n v="0.10580382423239566" in="2">
        <tpls c="5">
          <tpl fld="0" item="0"/>
          <tpl fld="6" item="3"/>
          <tpl fld="1" item="2"/>
          <tpl hier="218" item="2"/>
          <tpl fld="3" item="7"/>
        </tpls>
      </n>
      <n v="7.0137837837837838" in="1">
        <tpls c="6">
          <tpl fld="0" item="0"/>
          <tpl fld="1" item="1"/>
          <tpl fld="9" item="0"/>
          <tpl hier="218" item="2"/>
          <tpl fld="3" item="5"/>
          <tpl fld="5" item="6"/>
        </tpls>
      </n>
      <n v="61.02437837837838" in="1">
        <tpls c="6">
          <tpl fld="8" item="1"/>
          <tpl fld="0" item="0"/>
          <tpl fld="1" item="1"/>
          <tpl hier="218" item="2"/>
          <tpl fld="3" item="7"/>
          <tpl fld="7" item="2"/>
        </tpls>
      </n>
      <m in="1">
        <tpls c="6">
          <tpl fld="8" item="1"/>
          <tpl fld="0" item="0"/>
          <tpl fld="1" item="1"/>
          <tpl hier="218" item="2"/>
          <tpl fld="3" item="4"/>
          <tpl fld="5" item="7"/>
        </tpls>
      </m>
      <n v="1" in="1">
        <tpls c="6">
          <tpl fld="8" item="0"/>
          <tpl fld="0" item="0"/>
          <tpl fld="1" item="1"/>
          <tpl hier="218" item="2"/>
          <tpl fld="3" item="5"/>
          <tpl fld="5" item="2"/>
        </tpls>
      </n>
      <n v="7.3599999999999994" in="1">
        <tpls c="6">
          <tpl fld="8" item="3"/>
          <tpl fld="0" item="0"/>
          <tpl fld="1" item="1"/>
          <tpl hier="218" item="2"/>
          <tpl fld="3" item="1"/>
          <tpl fld="5" item="0"/>
        </tpls>
      </n>
      <m in="1">
        <tpls c="6">
          <tpl fld="8" item="4"/>
          <tpl fld="0" item="0"/>
          <tpl fld="1" item="1"/>
          <tpl hier="218" item="2"/>
          <tpl fld="3" item="7"/>
          <tpl fld="7" item="4"/>
        </tpls>
      </m>
      <m in="1">
        <tpls c="6">
          <tpl fld="8" item="4"/>
          <tpl fld="0" item="0"/>
          <tpl fld="1" item="1"/>
          <tpl hier="218" item="2"/>
          <tpl fld="3" item="1"/>
          <tpl fld="5" item="5"/>
        </tpls>
      </m>
      <n v="15.442432432432431" in="1">
        <tpls c="6">
          <tpl fld="8" item="2"/>
          <tpl fld="0" item="0"/>
          <tpl fld="1" item="1"/>
          <tpl hier="218" item="2"/>
          <tpl fld="3" item="7"/>
          <tpl fld="7" item="1"/>
        </tpls>
      </n>
      <n v="4.4000000000000004" in="1">
        <tpls c="6">
          <tpl fld="8" item="2"/>
          <tpl fld="0" item="0"/>
          <tpl fld="1" item="1"/>
          <tpl hier="218" item="2"/>
          <tpl fld="3" item="1"/>
          <tpl fld="5" item="7"/>
        </tpls>
      </n>
      <m in="1">
        <tpls c="6">
          <tpl fld="8" item="2"/>
          <tpl fld="0" item="0"/>
          <tpl fld="1" item="1"/>
          <tpl hier="218" item="2"/>
          <tpl fld="3" item="4"/>
          <tpl fld="5" item="1"/>
        </tpls>
      </m>
      <n v="19.140810810810812" in="1">
        <tpls c="5">
          <tpl fld="8" item="3"/>
          <tpl fld="0" item="0"/>
          <tpl fld="1" item="1"/>
          <tpl hier="218" item="2"/>
          <tpl fld="3" item="6"/>
        </tpls>
      </n>
      <n v="7.0571891891891889" in="1">
        <tpls c="6">
          <tpl fld="8" item="4"/>
          <tpl fld="0" item="0"/>
          <tpl fld="1" item="1"/>
          <tpl hier="218" item="2"/>
          <tpl fld="3" item="4"/>
          <tpl fld="5" item="3"/>
        </tpls>
      </n>
      <n v="1.4" in="1">
        <tpls c="6">
          <tpl fld="0" item="0"/>
          <tpl fld="2" item="4"/>
          <tpl fld="1" item="1"/>
          <tpl hier="218" item="2"/>
          <tpl fld="3" item="5"/>
          <tpl fld="5" item="7"/>
        </tpls>
      </n>
      <m in="1">
        <tpls c="6">
          <tpl fld="0" item="0"/>
          <tpl fld="2" item="4"/>
          <tpl fld="1" item="1"/>
          <tpl hier="218" item="2"/>
          <tpl fld="3" item="3"/>
          <tpl fld="5" item="1"/>
        </tpls>
      </m>
      <n v="300.84194594594595" in="1">
        <tpls c="6">
          <tpl fld="0" item="0"/>
          <tpl fld="2" item="0"/>
          <tpl fld="1" item="1"/>
          <tpl hier="218" item="2"/>
          <tpl fld="3" item="7"/>
          <tpl fld="7" item="1"/>
        </tpls>
      </n>
      <n v="0.6" in="1">
        <tpls c="6">
          <tpl fld="0" item="0"/>
          <tpl fld="2" item="2"/>
          <tpl fld="1" item="1"/>
          <tpl hier="218" item="2"/>
          <tpl fld="3" item="5"/>
          <tpl fld="5" item="4"/>
        </tpls>
      </n>
      <m in="1">
        <tpls c="6">
          <tpl fld="0" item="0"/>
          <tpl fld="2" item="3"/>
          <tpl fld="1" item="1"/>
          <tpl hier="218" item="2"/>
          <tpl fld="3" item="1"/>
          <tpl fld="5" item="2"/>
        </tpls>
      </m>
      <n v="1.7891891891891891" in="1">
        <tpls c="6">
          <tpl fld="0" item="0"/>
          <tpl fld="2" item="2"/>
          <tpl fld="1" item="1"/>
          <tpl hier="218" item="2"/>
          <tpl fld="3" item="7"/>
          <tpl fld="7" item="3"/>
        </tpls>
      </n>
      <n v="0.12016690837178644" in="2">
        <tpls c="5">
          <tpl fld="0" item="0"/>
          <tpl fld="2" item="1"/>
          <tpl fld="1" item="2"/>
          <tpl hier="218" item="2"/>
          <tpl fld="3" item="7"/>
        </tpls>
      </n>
      <n v="8.76" in="1">
        <tpls c="6">
          <tpl fld="8" item="2"/>
          <tpl fld="0" item="0"/>
          <tpl fld="1" item="1"/>
          <tpl hier="218" item="2"/>
          <tpl fld="3" item="1"/>
          <tpl fld="5" item="1"/>
        </tpls>
      </n>
      <n v="0.46864864864864869" in="1">
        <tpls c="6">
          <tpl fld="8" item="4"/>
          <tpl fld="0" item="0"/>
          <tpl fld="1" item="1"/>
          <tpl hier="218" item="2"/>
          <tpl fld="3" item="4"/>
          <tpl fld="5" item="0"/>
        </tpls>
      </n>
      <m in="1">
        <tpls c="6">
          <tpl fld="8" item="3"/>
          <tpl fld="0" item="0"/>
          <tpl fld="1" item="1"/>
          <tpl hier="218" item="2"/>
          <tpl fld="3" item="4"/>
          <tpl fld="5" item="8"/>
        </tpls>
      </m>
      <m in="1">
        <tpls c="6">
          <tpl fld="0" item="0"/>
          <tpl fld="2" item="2"/>
          <tpl fld="1" item="1"/>
          <tpl hier="218" item="2"/>
          <tpl fld="3" item="1"/>
          <tpl fld="5" item="4"/>
        </tpls>
      </m>
      <n v="46.141783783783779" in="1">
        <tpls c="5">
          <tpl fld="0" item="0"/>
          <tpl fld="2" item="0"/>
          <tpl fld="1" item="1"/>
          <tpl hier="218" item="2"/>
          <tpl fld="3" item="2"/>
        </tpls>
      </n>
      <n v="52.405675675675674" in="1">
        <tpls c="6">
          <tpl fld="0" item="0"/>
          <tpl fld="2" item="5"/>
          <tpl fld="1" item="1"/>
          <tpl hier="218" item="2"/>
          <tpl fld="3" item="7"/>
          <tpl fld="7" item="1"/>
        </tpls>
      </n>
      <n v="18.18162162162162" in="1">
        <tpls c="6">
          <tpl fld="0" item="0"/>
          <tpl fld="2" item="4"/>
          <tpl fld="1" item="1"/>
          <tpl hier="218" item="2"/>
          <tpl fld="3" item="5"/>
          <tpl fld="5" item="4"/>
        </tpls>
      </n>
      <n v="6.6183783783783792" in="1">
        <tpls c="6">
          <tpl fld="0" item="0"/>
          <tpl fld="2" item="5"/>
          <tpl fld="1" item="1"/>
          <tpl hier="218" item="2"/>
          <tpl fld="3" item="1"/>
          <tpl fld="5" item="8"/>
        </tpls>
      </n>
      <m in="1">
        <tpls c="6">
          <tpl fld="0" item="0"/>
          <tpl fld="2" item="1"/>
          <tpl fld="1" item="1"/>
          <tpl hier="218" item="2"/>
          <tpl fld="3" item="4"/>
          <tpl fld="5" item="2"/>
        </tpls>
      </m>
      <n v="6.8400000000000007" in="1">
        <tpls c="6">
          <tpl fld="0" item="0"/>
          <tpl fld="2" item="4"/>
          <tpl fld="1" item="1"/>
          <tpl hier="218" item="2"/>
          <tpl fld="3" item="5"/>
          <tpl fld="5" item="0"/>
        </tpls>
      </n>
      <m in="1">
        <tpls c="6">
          <tpl fld="0" item="0"/>
          <tpl fld="2" item="2"/>
          <tpl fld="1" item="1"/>
          <tpl hier="218" item="2"/>
          <tpl fld="3" item="4"/>
          <tpl fld="5" item="4"/>
        </tpls>
      </m>
      <n v="2.5735135135135137" in="1">
        <tpls c="6">
          <tpl fld="0" item="0"/>
          <tpl fld="2" item="4"/>
          <tpl fld="1" item="1"/>
          <tpl hier="218" item="2"/>
          <tpl fld="3" item="1"/>
          <tpl fld="5" item="7"/>
        </tpls>
      </n>
      <m in="1">
        <tpls c="6">
          <tpl fld="0" item="0"/>
          <tpl fld="2" item="4"/>
          <tpl fld="1" item="1"/>
          <tpl hier="218" item="2"/>
          <tpl fld="3" item="3"/>
          <tpl fld="5" item="6"/>
        </tpls>
      </m>
      <m in="1">
        <tpls c="6">
          <tpl fld="0" item="0"/>
          <tpl fld="2" item="0"/>
          <tpl fld="1" item="1"/>
          <tpl hier="218" item="2"/>
          <tpl fld="3" item="4"/>
          <tpl fld="5" item="8"/>
        </tpls>
      </m>
      <m in="1">
        <tpls c="6">
          <tpl fld="0" item="0"/>
          <tpl fld="2" item="5"/>
          <tpl fld="1" item="1"/>
          <tpl hier="218" item="2"/>
          <tpl fld="3" item="4"/>
          <tpl fld="5" item="1"/>
        </tpls>
      </m>
      <m in="1">
        <tpls c="6">
          <tpl fld="0" item="0"/>
          <tpl fld="2" item="5"/>
          <tpl fld="1" item="1"/>
          <tpl hier="218" item="2"/>
          <tpl fld="3" item="3"/>
          <tpl fld="5" item="7"/>
        </tpls>
      </m>
      <m in="1">
        <tpls c="6">
          <tpl fld="0" item="0"/>
          <tpl fld="2" item="5"/>
          <tpl fld="1" item="1"/>
          <tpl hier="218" item="2"/>
          <tpl fld="3" item="5"/>
          <tpl fld="5" item="7"/>
        </tpls>
      </m>
      <n v="1.0958904109589041E-2" in="2">
        <tpls c="5">
          <tpl fld="0" item="0"/>
          <tpl fld="6" item="3"/>
          <tpl fld="1" item="2"/>
          <tpl hier="218" item="2"/>
          <tpl fld="3" item="2"/>
        </tpls>
      </n>
      <m in="1">
        <tpls c="6">
          <tpl fld="8" item="0"/>
          <tpl fld="0" item="0"/>
          <tpl fld="1" item="1"/>
          <tpl hier="218" item="2"/>
          <tpl fld="3" item="5"/>
          <tpl fld="5" item="7"/>
        </tpls>
      </m>
      <m in="1">
        <tpls c="6">
          <tpl fld="8" item="1"/>
          <tpl fld="0" item="0"/>
          <tpl fld="1" item="1"/>
          <tpl hier="218" item="2"/>
          <tpl fld="3" item="3"/>
          <tpl fld="5" item="4"/>
        </tpls>
      </m>
      <n v="1" in="1">
        <tpls c="5">
          <tpl fld="8" item="4"/>
          <tpl fld="0" item="0"/>
          <tpl fld="1" item="1"/>
          <tpl hier="218" item="2"/>
          <tpl fld="3" item="2"/>
        </tpls>
      </n>
      <n v="6.8" in="1">
        <tpls c="5">
          <tpl fld="0" item="0"/>
          <tpl fld="2" item="3"/>
          <tpl fld="1" item="1"/>
          <tpl hier="218" item="2"/>
          <tpl fld="3" item="2"/>
        </tpls>
      </n>
      <n v="10.824864864864864" in="1">
        <tpls c="6">
          <tpl fld="0" item="0"/>
          <tpl fld="2" item="5"/>
          <tpl fld="1" item="1"/>
          <tpl hier="218" item="2"/>
          <tpl fld="3" item="5"/>
          <tpl fld="5" item="4"/>
        </tpls>
      </n>
      <n v="1" in="1">
        <tpls c="6">
          <tpl fld="0" item="0"/>
          <tpl fld="2" item="4"/>
          <tpl fld="1" item="1"/>
          <tpl hier="218" item="2"/>
          <tpl fld="3" item="1"/>
          <tpl fld="5" item="2"/>
        </tpls>
      </n>
      <m in="1">
        <tpls c="6">
          <tpl fld="0" item="0"/>
          <tpl fld="2" item="3"/>
          <tpl fld="1" item="1"/>
          <tpl hier="218" item="2"/>
          <tpl fld="3" item="3"/>
          <tpl fld="5" item="8"/>
        </tpls>
      </m>
      <n v="7.0508108108108116" in="1">
        <tpls c="5">
          <tpl fld="0" item="0"/>
          <tpl fld="2" item="3"/>
          <tpl fld="1" item="1"/>
          <tpl hier="218" item="2"/>
          <tpl fld="3" item="0"/>
        </tpls>
      </n>
      <n v="0.67999999999999994" in="1">
        <tpls c="6">
          <tpl fld="0" item="0"/>
          <tpl fld="2" item="3"/>
          <tpl fld="1" item="1"/>
          <tpl hier="218" item="2"/>
          <tpl fld="3" item="5"/>
          <tpl fld="5" item="6"/>
        </tpls>
      </n>
      <m in="1">
        <tpls c="6">
          <tpl fld="0" item="0"/>
          <tpl fld="2" item="1"/>
          <tpl fld="1" item="1"/>
          <tpl hier="218" item="2"/>
          <tpl fld="3" item="3"/>
          <tpl fld="5" item="4"/>
        </tpls>
      </m>
      <n v="2" in="1">
        <tpls c="6">
          <tpl fld="0" item="0"/>
          <tpl fld="2" item="2"/>
          <tpl fld="1" item="1"/>
          <tpl hier="218" item="2"/>
          <tpl fld="3" item="4"/>
          <tpl fld="5" item="6"/>
        </tpls>
      </n>
      <m in="1">
        <tpls c="6">
          <tpl fld="0" item="0"/>
          <tpl fld="2" item="3"/>
          <tpl fld="1" item="1"/>
          <tpl hier="218" item="2"/>
          <tpl fld="3" item="4"/>
          <tpl fld="5" item="8"/>
        </tpls>
      </m>
      <n v="0.68378378378378379" in="1">
        <tpls c="6">
          <tpl fld="0" item="0"/>
          <tpl fld="2" item="3"/>
          <tpl fld="1" item="1"/>
          <tpl hier="218" item="2"/>
          <tpl fld="3" item="3"/>
          <tpl fld="5" item="3"/>
        </tpls>
      </n>
      <m in="1">
        <tpls c="6">
          <tpl fld="0" item="0"/>
          <tpl fld="2" item="5"/>
          <tpl fld="1" item="1"/>
          <tpl hier="218" item="2"/>
          <tpl fld="3" item="4"/>
          <tpl fld="5" item="2"/>
        </tpls>
      </m>
      <m in="1">
        <tpls c="6">
          <tpl fld="0" item="0"/>
          <tpl fld="2" item="5"/>
          <tpl fld="1" item="1"/>
          <tpl hier="218" item="2"/>
          <tpl fld="3" item="5"/>
          <tpl fld="5" item="2"/>
        </tpls>
      </m>
      <n v="6.8366366366366366E-2" in="2">
        <tpls c="5">
          <tpl fld="0" item="0"/>
          <tpl fld="6" item="3"/>
          <tpl fld="1" item="2"/>
          <tpl hier="218" item="2"/>
          <tpl fld="3" item="6"/>
        </tpls>
      </n>
      <m in="1">
        <tpls c="6">
          <tpl fld="8" item="0"/>
          <tpl fld="0" item="0"/>
          <tpl fld="1" item="1"/>
          <tpl hier="218" item="2"/>
          <tpl fld="3" item="1"/>
          <tpl fld="5" item="0"/>
        </tpls>
      </m>
      <n v="25.658216216216218" in="1">
        <tpls c="6">
          <tpl fld="8" item="1"/>
          <tpl fld="0" item="0"/>
          <tpl fld="1" item="1"/>
          <tpl hier="218" item="2"/>
          <tpl fld="3" item="5"/>
          <tpl fld="5" item="0"/>
        </tpls>
      </n>
      <n v="36.808540540540541" in="1">
        <tpls c="6">
          <tpl fld="0" item="0"/>
          <tpl fld="2" item="2"/>
          <tpl fld="1" item="1"/>
          <tpl hier="218" item="2"/>
          <tpl fld="3" item="5"/>
          <tpl fld="5" item="1"/>
        </tpls>
      </n>
      <n v="4.2783783783783784" in="1">
        <tpls c="6">
          <tpl fld="0" item="0"/>
          <tpl fld="2" item="2"/>
          <tpl fld="1" item="1"/>
          <tpl hier="218" item="2"/>
          <tpl fld="3" item="1"/>
          <tpl fld="5" item="5"/>
        </tpls>
      </n>
      <m in="1">
        <tpls c="6">
          <tpl fld="0" item="0"/>
          <tpl fld="2" item="1"/>
          <tpl fld="1" item="1"/>
          <tpl hier="218" item="2"/>
          <tpl fld="3" item="3"/>
          <tpl fld="5" item="7"/>
        </tpls>
      </m>
      <n v="21.407567567567568" in="1">
        <tpls c="6">
          <tpl fld="0" item="0"/>
          <tpl fld="2" item="1"/>
          <tpl fld="1" item="1"/>
          <tpl hier="218" item="2"/>
          <tpl fld="3" item="1"/>
          <tpl fld="5" item="1"/>
        </tpls>
      </n>
      <n v="28.06908108108108" in="1">
        <tpls c="6">
          <tpl fld="0" item="0"/>
          <tpl fld="2" item="2"/>
          <tpl fld="1" item="1"/>
          <tpl hier="218" item="2"/>
          <tpl fld="3" item="4"/>
          <tpl fld="5" item="3"/>
        </tpls>
      </n>
      <n v="22.098216216216215" in="1">
        <tpls c="6">
          <tpl fld="0" item="0"/>
          <tpl fld="2" item="0"/>
          <tpl fld="1" item="1"/>
          <tpl hier="218" item="2"/>
          <tpl fld="3" item="5"/>
          <tpl fld="5" item="0"/>
        </tpls>
      </n>
      <m in="1">
        <tpls c="6">
          <tpl fld="0" item="0"/>
          <tpl fld="2" item="4"/>
          <tpl fld="1" item="1"/>
          <tpl hier="218" item="2"/>
          <tpl fld="3" item="3"/>
          <tpl fld="5" item="0"/>
        </tpls>
      </m>
      <m in="1">
        <tpls c="6">
          <tpl fld="0" item="0"/>
          <tpl fld="2" item="0"/>
          <tpl fld="1" item="1"/>
          <tpl hier="218" item="2"/>
          <tpl fld="3" item="3"/>
          <tpl fld="5" item="6"/>
        </tpls>
      </m>
      <n v="7.5329729729729733" in="1">
        <tpls c="6">
          <tpl fld="0" item="0"/>
          <tpl fld="2" item="4"/>
          <tpl fld="1" item="1"/>
          <tpl hier="218" item="2"/>
          <tpl fld="3" item="1"/>
          <tpl fld="5" item="3"/>
        </tpls>
      </n>
      <n v="0.2" in="1">
        <tpls c="6">
          <tpl fld="0" item="0"/>
          <tpl fld="2" item="4"/>
          <tpl fld="1" item="1"/>
          <tpl hier="218" item="2"/>
          <tpl fld="3" item="3"/>
          <tpl fld="5" item="3"/>
        </tpls>
      </n>
      <m in="1">
        <tpls c="6">
          <tpl fld="0" item="0"/>
          <tpl fld="2" item="5"/>
          <tpl fld="1" item="1"/>
          <tpl hier="218" item="2"/>
          <tpl fld="3" item="4"/>
          <tpl fld="5" item="3"/>
        </tpls>
      </m>
      <n v="111.49729729729729" in="1">
        <tpls c="5">
          <tpl fld="0" item="0"/>
          <tpl fld="2" item="5"/>
          <tpl fld="1" item="1"/>
          <tpl hier="218" item="2"/>
          <tpl fld="4" item="0"/>
        </tpls>
      </n>
      <n v="2" in="1">
        <tpls c="6">
          <tpl fld="0" item="0"/>
          <tpl fld="6" item="0"/>
          <tpl fld="1" item="1"/>
          <tpl hier="218" item="2"/>
          <tpl fld="3" item="4"/>
          <tpl fld="5" item="0"/>
        </tpls>
      </n>
      <n v="281.57464864864858" in="1">
        <tpls c="6">
          <tpl fld="0" item="0"/>
          <tpl fld="6" item="2"/>
          <tpl fld="1" item="1"/>
          <tpl hier="218" item="2"/>
          <tpl fld="3" item="7"/>
          <tpl fld="7" item="1"/>
        </tpls>
      </n>
      <n v="2.2000000000000002" in="1">
        <tpls c="6">
          <tpl fld="0" item="0"/>
          <tpl fld="6" item="3"/>
          <tpl fld="1" item="1"/>
          <tpl hier="218" item="2"/>
          <tpl fld="3" item="5"/>
          <tpl fld="5" item="0"/>
        </tpls>
      </n>
      <n v="0.48" in="1">
        <tpls c="6">
          <tpl fld="0" item="0"/>
          <tpl fld="6" item="1"/>
          <tpl fld="1" item="1"/>
          <tpl hier="218" item="2"/>
          <tpl fld="3" item="1"/>
          <tpl fld="5" item="2"/>
        </tpls>
      </n>
      <n v="310.55200000000002" in="1">
        <tpls c="6">
          <tpl fld="8" item="1"/>
          <tpl fld="0" item="0"/>
          <tpl fld="1" item="1"/>
          <tpl hier="218" item="2"/>
          <tpl fld="3" item="7"/>
          <tpl fld="7" item="1"/>
        </tpls>
      </n>
      <n v="1" in="1">
        <tpls c="6">
          <tpl fld="0" item="0"/>
          <tpl fld="2" item="3"/>
          <tpl fld="1" item="1"/>
          <tpl hier="218" item="2"/>
          <tpl fld="3" item="3"/>
          <tpl fld="5" item="7"/>
        </tpls>
      </n>
      <n v="68.31075675675676" in="1">
        <tpls c="5">
          <tpl fld="0" item="0"/>
          <tpl fld="2" item="0"/>
          <tpl fld="1" item="1"/>
          <tpl hier="218" item="2"/>
          <tpl fld="3" item="6"/>
        </tpls>
      </n>
      <n v="4.32" in="1">
        <tpls c="6">
          <tpl fld="0" item="0"/>
          <tpl fld="6" item="1"/>
          <tpl fld="1" item="1"/>
          <tpl hier="218" item="2"/>
          <tpl fld="3" item="5"/>
          <tpl fld="5" item="2"/>
        </tpls>
      </n>
      <n v="1" in="1">
        <tpls c="6">
          <tpl fld="0" item="0"/>
          <tpl fld="6" item="2"/>
          <tpl fld="1" item="1"/>
          <tpl hier="218" item="2"/>
          <tpl fld="3" item="7"/>
          <tpl fld="7" item="3"/>
        </tpls>
      </n>
      <n v="2" in="1">
        <tpls c="6">
          <tpl fld="0" item="0"/>
          <tpl fld="6" item="4"/>
          <tpl fld="1" item="1"/>
          <tpl hier="218" item="2"/>
          <tpl fld="3" item="1"/>
          <tpl fld="5" item="7"/>
        </tpls>
      </n>
      <m in="1">
        <tpls c="6">
          <tpl fld="0" item="0"/>
          <tpl fld="6" item="4"/>
          <tpl fld="1" item="1"/>
          <tpl hier="218" item="2"/>
          <tpl fld="3" item="3"/>
          <tpl fld="5" item="4"/>
        </tpls>
      </m>
      <m in="1">
        <tpls c="6">
          <tpl fld="0" item="0"/>
          <tpl fld="6" item="1"/>
          <tpl fld="1" item="1"/>
          <tpl hier="218" item="2"/>
          <tpl fld="3" item="4"/>
          <tpl fld="5" item="7"/>
        </tpls>
      </m>
      <m in="1">
        <tpls c="6">
          <tpl fld="0" item="0"/>
          <tpl fld="6" item="3"/>
          <tpl fld="1" item="1"/>
          <tpl hier="218" item="2"/>
          <tpl fld="3" item="7"/>
          <tpl fld="7" item="0"/>
        </tpls>
      </m>
      <n v="0.98918918918918919" in="1">
        <tpls c="6">
          <tpl fld="0" item="0"/>
          <tpl fld="6" item="3"/>
          <tpl fld="1" item="1"/>
          <tpl hier="218" item="2"/>
          <tpl fld="3" item="3"/>
          <tpl fld="5" item="1"/>
        </tpls>
      </n>
      <n v="1" in="1">
        <tpls c="6">
          <tpl fld="0" item="0"/>
          <tpl fld="6" item="3"/>
          <tpl fld="1" item="1"/>
          <tpl hier="218" item="2"/>
          <tpl fld="3" item="3"/>
          <tpl fld="5" item="7"/>
        </tpls>
      </n>
      <n v="14.209297297297296" in="1">
        <tpls c="6">
          <tpl fld="0" item="0"/>
          <tpl fld="6" item="4"/>
          <tpl fld="1" item="1"/>
          <tpl hier="218" item="2"/>
          <tpl fld="3" item="7"/>
          <tpl fld="7" item="2"/>
        </tpls>
      </n>
      <n v="5.1518918918918919" in="1">
        <tpls c="6">
          <tpl fld="0" item="0"/>
          <tpl fld="6" item="4"/>
          <tpl fld="1" item="1"/>
          <tpl hier="218" item="2"/>
          <tpl fld="3" item="3"/>
          <tpl fld="5" item="6"/>
        </tpls>
      </n>
      <n v="2.6" in="1">
        <tpls c="6">
          <tpl fld="0" item="0"/>
          <tpl fld="6" item="2"/>
          <tpl fld="1" item="1"/>
          <tpl hier="218" item="2"/>
          <tpl fld="3" item="1"/>
          <tpl fld="5" item="4"/>
        </tpls>
      </n>
      <m in="1">
        <tpls c="6">
          <tpl fld="0" item="0"/>
          <tpl fld="6" item="3"/>
          <tpl fld="1" item="1"/>
          <tpl hier="218" item="2"/>
          <tpl fld="3" item="3"/>
          <tpl fld="5" item="2"/>
        </tpls>
      </m>
      <n v="6.268108108108108" in="1">
        <tpls c="6">
          <tpl fld="8" item="2"/>
          <tpl fld="0" item="0"/>
          <tpl fld="1" item="1"/>
          <tpl hier="218" item="2"/>
          <tpl fld="3" item="1"/>
          <tpl fld="5" item="6"/>
        </tpls>
      </n>
      <n v="2" in="1">
        <tpls c="6">
          <tpl fld="0" item="0"/>
          <tpl fld="2" item="1"/>
          <tpl fld="1" item="1"/>
          <tpl hier="218" item="2"/>
          <tpl fld="3" item="1"/>
          <tpl fld="5" item="0"/>
        </tpls>
      </n>
      <n v="7.8400000000000007" in="1">
        <tpls c="6">
          <tpl fld="0" item="0"/>
          <tpl fld="2" item="5"/>
          <tpl fld="1" item="1"/>
          <tpl hier="218" item="2"/>
          <tpl fld="3" item="1"/>
          <tpl fld="5" item="3"/>
        </tpls>
      </n>
      <n v="13.983783783783784" in="1">
        <tpls c="6">
          <tpl fld="0" item="0"/>
          <tpl fld="6" item="0"/>
          <tpl fld="1" item="1"/>
          <tpl hier="218" item="2"/>
          <tpl fld="3" item="5"/>
          <tpl fld="5" item="3"/>
        </tpls>
      </n>
      <n v="14.76" in="1">
        <tpls c="6">
          <tpl fld="0" item="0"/>
          <tpl fld="6" item="4"/>
          <tpl fld="1" item="1"/>
          <tpl hier="218" item="2"/>
          <tpl fld="3" item="5"/>
          <tpl fld="5" item="5"/>
        </tpls>
      </n>
      <m in="1">
        <tpls c="6">
          <tpl fld="0" item="0"/>
          <tpl fld="6" item="2"/>
          <tpl fld="1" item="1"/>
          <tpl hier="218" item="2"/>
          <tpl fld="3" item="1"/>
          <tpl fld="5" item="2"/>
        </tpls>
      </m>
      <n v="2.133837837837838" in="1">
        <tpls c="6">
          <tpl fld="0" item="0"/>
          <tpl fld="6" item="4"/>
          <tpl fld="1" item="1"/>
          <tpl hier="218" item="2"/>
          <tpl fld="3" item="3"/>
          <tpl fld="5" item="0"/>
        </tpls>
      </n>
      <n v="10.08" in="1">
        <tpls c="6">
          <tpl fld="0" item="0"/>
          <tpl fld="6" item="2"/>
          <tpl fld="1" item="1"/>
          <tpl hier="218" item="2"/>
          <tpl fld="3" item="3"/>
          <tpl fld="5" item="6"/>
        </tpls>
      </n>
      <n v="10.119999999999999" in="1">
        <tpls c="6">
          <tpl fld="0" item="0"/>
          <tpl fld="6" item="4"/>
          <tpl fld="1" item="1"/>
          <tpl hier="218" item="2"/>
          <tpl fld="3" item="7"/>
          <tpl fld="7" item="4"/>
        </tpls>
      </n>
      <n v="1" in="1">
        <tpls c="6">
          <tpl fld="0" item="0"/>
          <tpl fld="6" item="1"/>
          <tpl fld="1" item="1"/>
          <tpl hier="218" item="2"/>
          <tpl fld="3" item="3"/>
          <tpl fld="5" item="1"/>
        </tpls>
      </n>
      <n v="19.79972972972973" in="1">
        <tpls c="6">
          <tpl fld="0" item="0"/>
          <tpl fld="6" item="4"/>
          <tpl fld="1" item="1"/>
          <tpl hier="218" item="2"/>
          <tpl fld="3" item="3"/>
          <tpl fld="5" item="3"/>
        </tpls>
      </n>
      <m in="1">
        <tpls c="6">
          <tpl fld="0" item="0"/>
          <tpl fld="6" item="4"/>
          <tpl fld="1" item="1"/>
          <tpl hier="218" item="2"/>
          <tpl fld="3" item="4"/>
          <tpl fld="5" item="4"/>
        </tpls>
      </m>
      <n v="3.2" in="1">
        <tpls c="6">
          <tpl fld="0" item="0"/>
          <tpl fld="2" item="3"/>
          <tpl fld="1" item="1"/>
          <tpl hier="218" item="2"/>
          <tpl fld="3" item="5"/>
          <tpl fld="5" item="7"/>
        </tpls>
      </n>
      <n v="2.9470270270270271" in="1">
        <tpls c="6">
          <tpl fld="0" item="0"/>
          <tpl fld="6" item="0"/>
          <tpl fld="1" item="1"/>
          <tpl hier="218" item="2"/>
          <tpl fld="3" item="5"/>
          <tpl fld="5" item="0"/>
        </tpls>
      </n>
      <n v="10.849567567567568" in="1">
        <tpls c="6">
          <tpl fld="0" item="0"/>
          <tpl fld="6" item="0"/>
          <tpl fld="1" item="1"/>
          <tpl hier="218" item="2"/>
          <tpl fld="3" item="3"/>
          <tpl fld="5" item="6"/>
        </tpls>
      </n>
      <n v="0.4" in="1">
        <tpls c="6">
          <tpl fld="0" item="0"/>
          <tpl fld="6" item="1"/>
          <tpl fld="1" item="1"/>
          <tpl hier="218" item="2"/>
          <tpl fld="3" item="3"/>
          <tpl fld="5" item="8"/>
        </tpls>
      </n>
      <n v="2.6" in="1">
        <tpls c="6">
          <tpl fld="8" item="4"/>
          <tpl fld="0" item="0"/>
          <tpl fld="1" item="1"/>
          <tpl hier="218" item="2"/>
          <tpl fld="3" item="4"/>
          <tpl fld="5" item="5"/>
        </tpls>
      </n>
      <n v="5.3858378378378378" in="1">
        <tpls c="6">
          <tpl fld="0" item="0"/>
          <tpl fld="2" item="2"/>
          <tpl fld="1" item="1"/>
          <tpl hier="218" item="2"/>
          <tpl fld="3" item="7"/>
          <tpl fld="7" item="2"/>
        </tpls>
      </n>
      <m in="1">
        <tpls c="6">
          <tpl fld="0" item="0"/>
          <tpl fld="2" item="4"/>
          <tpl fld="1" item="1"/>
          <tpl hier="218" item="2"/>
          <tpl fld="3" item="4"/>
          <tpl fld="5" item="8"/>
        </tpls>
      </m>
      <m in="1">
        <tpls c="6">
          <tpl fld="0" item="0"/>
          <tpl fld="2" item="3"/>
          <tpl fld="1" item="1"/>
          <tpl hier="218" item="2"/>
          <tpl fld="3" item="4"/>
          <tpl fld="5" item="0"/>
        </tpls>
      </m>
      <n v="41.803243243243244" in="1">
        <tpls c="6">
          <tpl fld="0" item="0"/>
          <tpl fld="6" item="0"/>
          <tpl fld="1" item="1"/>
          <tpl hier="218" item="2"/>
          <tpl fld="3" item="7"/>
          <tpl fld="7" item="1"/>
        </tpls>
      </n>
      <n v="3.4137837837837837" in="1">
        <tpls c="6">
          <tpl fld="0" item="0"/>
          <tpl fld="6" item="1"/>
          <tpl fld="1" item="1"/>
          <tpl hier="218" item="2"/>
          <tpl fld="3" item="5"/>
          <tpl fld="5" item="6"/>
        </tpls>
      </n>
      <n v="17.492972972972971" in="1">
        <tpls c="6">
          <tpl fld="0" item="0"/>
          <tpl fld="6" item="2"/>
          <tpl fld="1" item="1"/>
          <tpl hier="218" item="2"/>
          <tpl fld="3" item="1"/>
          <tpl fld="5" item="8"/>
        </tpls>
      </n>
      <m in="1">
        <tpls c="6">
          <tpl fld="0" item="0"/>
          <tpl fld="6" item="4"/>
          <tpl fld="1" item="1"/>
          <tpl hier="218" item="2"/>
          <tpl fld="3" item="4"/>
          <tpl fld="5" item="7"/>
        </tpls>
      </m>
      <n v="15.277837837837838" in="1">
        <tpls c="6">
          <tpl fld="0" item="0"/>
          <tpl fld="6" item="3"/>
          <tpl fld="1" item="1"/>
          <tpl hier="218" item="2"/>
          <tpl fld="3" item="5"/>
          <tpl fld="5" item="1"/>
        </tpls>
      </n>
      <n v="2" in="1">
        <tpls c="6">
          <tpl fld="0" item="0"/>
          <tpl fld="6" item="3"/>
          <tpl fld="1" item="1"/>
          <tpl hier="218" item="2"/>
          <tpl fld="3" item="5"/>
          <tpl fld="5" item="8"/>
        </tpls>
      </n>
      <n v="4" in="1">
        <tpls c="6">
          <tpl fld="0" item="0"/>
          <tpl fld="6" item="1"/>
          <tpl fld="1" item="1"/>
          <tpl hier="218" item="2"/>
          <tpl fld="3" item="1"/>
          <tpl fld="5" item="5"/>
        </tpls>
      </n>
      <n v="14.840000000000003" in="1">
        <tpls c="6">
          <tpl fld="0" item="0"/>
          <tpl fld="6" item="3"/>
          <tpl fld="1" item="1"/>
          <tpl hier="218" item="2"/>
          <tpl fld="3" item="3"/>
          <tpl fld="5" item="3"/>
        </tpls>
      </n>
      <n v="1" in="1">
        <tpls c="6">
          <tpl fld="0" item="0"/>
          <tpl fld="6" item="4"/>
          <tpl fld="1" item="1"/>
          <tpl hier="218" item="2"/>
          <tpl fld="3" item="4"/>
          <tpl fld="5" item="0"/>
        </tpls>
      </n>
      <m in="1">
        <tpls c="6">
          <tpl fld="0" item="0"/>
          <tpl fld="6" item="0"/>
          <tpl fld="1" item="1"/>
          <tpl hier="218" item="2"/>
          <tpl fld="3" item="4"/>
          <tpl fld="5" item="4"/>
        </tpls>
      </m>
      <n v="13.12" in="1">
        <tpls c="6">
          <tpl fld="0" item="0"/>
          <tpl fld="6" item="2"/>
          <tpl fld="1" item="1"/>
          <tpl hier="218" item="2"/>
          <tpl fld="3" item="5"/>
          <tpl fld="5" item="8"/>
        </tpls>
      </n>
      <m in="1">
        <tpls c="6">
          <tpl fld="0" item="0"/>
          <tpl fld="6" item="1"/>
          <tpl fld="1" item="1"/>
          <tpl hier="218" item="2"/>
          <tpl fld="3" item="1"/>
          <tpl fld="5" item="0"/>
        </tpls>
      </m>
      <n v="15.078378378378378" in="1">
        <tpls c="6">
          <tpl fld="0" item="0"/>
          <tpl fld="6" item="4"/>
          <tpl fld="1" item="1"/>
          <tpl hier="218" item="2"/>
          <tpl fld="3" item="1"/>
          <tpl fld="5" item="5"/>
        </tpls>
      </n>
      <n v="4.12" in="1">
        <tpls c="6">
          <tpl fld="0" item="0"/>
          <tpl fld="6" item="0"/>
          <tpl fld="1" item="1"/>
          <tpl hier="218" item="2"/>
          <tpl fld="3" item="1"/>
          <tpl fld="5" item="6"/>
        </tpls>
      </n>
      <m in="1">
        <tpls c="6">
          <tpl fld="0" item="0"/>
          <tpl fld="2" item="5"/>
          <tpl fld="1" item="1"/>
          <tpl hier="218" item="2"/>
          <tpl fld="3" item="4"/>
          <tpl fld="5" item="6"/>
        </tpls>
      </m>
      <n v="13.16" in="1">
        <tpls c="6">
          <tpl fld="0" item="0"/>
          <tpl fld="6" item="1"/>
          <tpl fld="1" item="1"/>
          <tpl hier="218" item="2"/>
          <tpl fld="3" item="5"/>
          <tpl fld="5" item="3"/>
        </tpls>
      </n>
      <n v="1.72" in="1">
        <tpls c="6">
          <tpl fld="0" item="0"/>
          <tpl fld="6" item="4"/>
          <tpl fld="1" item="1"/>
          <tpl hier="218" item="2"/>
          <tpl fld="3" item="1"/>
          <tpl fld="5" item="2"/>
        </tpls>
      </n>
      <n v="1.4054054054054055" in="1">
        <tpls c="6">
          <tpl fld="0" item="0"/>
          <tpl fld="6" item="2"/>
          <tpl fld="1" item="1"/>
          <tpl hier="218" item="2"/>
          <tpl fld="3" item="4"/>
          <tpl fld="5" item="7"/>
        </tpls>
      </n>
      <n v="1" in="1">
        <tpls c="6">
          <tpl fld="0" item="0"/>
          <tpl fld="6" item="1"/>
          <tpl fld="1" item="1"/>
          <tpl hier="218" item="2"/>
          <tpl fld="3" item="7"/>
          <tpl fld="7" item="4"/>
        </tpls>
      </n>
      <n v="17.166216216216217" in="1">
        <tpls c="6">
          <tpl fld="0" item="0"/>
          <tpl fld="6" item="4"/>
          <tpl fld="1" item="1"/>
          <tpl hier="218" item="2"/>
          <tpl fld="3" item="3"/>
          <tpl fld="5" item="8"/>
        </tpls>
      </n>
      <n v="203.56270270270272" in="1">
        <tpls c="3">
          <tpl fld="1" item="1"/>
          <tpl hier="218" item="2"/>
          <tpl fld="3" item="3"/>
        </tpls>
      </n>
      <n v="87.776756756756754" in="1">
        <tpls c="3">
          <tpl fld="1" item="1"/>
          <tpl hier="218" item="2"/>
          <tpl fld="3" item="4"/>
        </tpls>
      </n>
      <n v="13709" in="0">
        <tpls c="3">
          <tpl fld="1" item="3"/>
          <tpl hier="218" item="2"/>
          <tpl fld="3" item="1"/>
        </tpls>
      </n>
      <n v="5327" in="0">
        <tpls c="3">
          <tpl fld="1" item="3"/>
          <tpl hier="218" item="2"/>
          <tpl fld="3" item="4"/>
        </tpls>
      </n>
      <n v="1.9509441924253614E-2" in="2">
        <tpls c="5">
          <tpl fld="0" item="0"/>
          <tpl fld="6" item="0"/>
          <tpl fld="1" item="2"/>
          <tpl hier="218" item="2"/>
          <tpl fld="4" item="0"/>
        </tpls>
      </n>
      <n v="0.18895986895986894" in="2">
        <tpls c="5">
          <tpl fld="0" item="0"/>
          <tpl fld="2" item="0"/>
          <tpl fld="1" item="2"/>
          <tpl hier="218" item="2"/>
          <tpl fld="3" item="0"/>
        </tpls>
      </n>
      <n v="1.705837837837838" in="1">
        <tpls c="6">
          <tpl fld="8" item="0"/>
          <tpl fld="0" item="0"/>
          <tpl fld="1" item="1"/>
          <tpl hier="218" item="2"/>
          <tpl fld="3" item="7"/>
          <tpl fld="7" item="2"/>
        </tpls>
      </n>
      <n v="15.84" in="1">
        <tpls c="6">
          <tpl fld="0" item="0"/>
          <tpl fld="2" item="3"/>
          <tpl fld="1" item="1"/>
          <tpl hier="218" item="2"/>
          <tpl fld="3" item="5"/>
          <tpl fld="5" item="3"/>
        </tpls>
      </n>
      <n v="0.27598906686035402" in="2">
        <tpls c="5">
          <tpl fld="0" item="0"/>
          <tpl fld="10" item="0"/>
          <tpl fld="1" item="2"/>
          <tpl hier="218" item="2"/>
          <tpl fld="3" item="5"/>
        </tpls>
      </n>
      <n v="96.626324324324315" in="1">
        <tpls c="4">
          <tpl fld="0" item="0"/>
          <tpl fld="1" item="1"/>
          <tpl hier="218" item="2"/>
          <tpl fld="3" item="6"/>
        </tpls>
      </n>
      <n v="5.76" in="1">
        <tpls c="6">
          <tpl fld="0" item="0"/>
          <tpl fld="1" item="1"/>
          <tpl fld="9" item="1"/>
          <tpl hier="218" item="2"/>
          <tpl fld="3" item="1"/>
          <tpl fld="5" item="6"/>
        </tpls>
      </n>
      <n v="1" in="1">
        <tpls c="6">
          <tpl fld="8" item="2"/>
          <tpl fld="0" item="0"/>
          <tpl fld="1" item="1"/>
          <tpl hier="218" item="2"/>
          <tpl fld="3" item="4"/>
          <tpl fld="5" item="7"/>
        </tpls>
      </n>
      <n v="1" in="1">
        <tpls c="6">
          <tpl fld="8" item="1"/>
          <tpl fld="0" item="0"/>
          <tpl fld="1" item="1"/>
          <tpl hier="218" item="2"/>
          <tpl fld="3" item="3"/>
          <tpl fld="5" item="5"/>
        </tpls>
      </n>
      <m in="1">
        <tpls c="6">
          <tpl fld="8" item="1"/>
          <tpl fld="0" item="0"/>
          <tpl fld="1" item="1"/>
          <tpl hier="218" item="2"/>
          <tpl fld="3" item="3"/>
          <tpl fld="5" item="6"/>
        </tpls>
      </m>
      <m in="1">
        <tpls c="6">
          <tpl fld="8" item="4"/>
          <tpl fld="0" item="0"/>
          <tpl fld="1" item="1"/>
          <tpl hier="218" item="2"/>
          <tpl fld="3" item="4"/>
          <tpl fld="5" item="4"/>
        </tpls>
      </m>
      <n v="9.84" in="1">
        <tpls c="6">
          <tpl fld="8" item="3"/>
          <tpl fld="0" item="0"/>
          <tpl fld="1" item="1"/>
          <tpl hier="218" item="2"/>
          <tpl fld="3" item="5"/>
          <tpl fld="5" item="0"/>
        </tpls>
      </n>
      <n v="21.36" in="1">
        <tpls c="6">
          <tpl fld="8" item="3"/>
          <tpl fld="0" item="0"/>
          <tpl fld="1" item="1"/>
          <tpl hier="218" item="2"/>
          <tpl fld="3" item="1"/>
          <tpl fld="5" item="5"/>
        </tpls>
      </n>
      <n v="1.24" in="1">
        <tpls c="6">
          <tpl fld="0" item="0"/>
          <tpl fld="1" item="1"/>
          <tpl fld="9" item="1"/>
          <tpl hier="218" item="2"/>
          <tpl fld="3" item="4"/>
          <tpl fld="5" item="1"/>
        </tpls>
      </n>
      <n v="8.8335135135135143" in="1">
        <tpls c="6">
          <tpl fld="8" item="0"/>
          <tpl fld="0" item="0"/>
          <tpl fld="1" item="1"/>
          <tpl hier="218" item="2"/>
          <tpl fld="3" item="5"/>
          <tpl fld="5" item="8"/>
        </tpls>
      </n>
      <n v="7.07027027027027" in="1">
        <tpls c="6">
          <tpl fld="8" item="2"/>
          <tpl fld="0" item="0"/>
          <tpl fld="1" item="1"/>
          <tpl hier="218" item="2"/>
          <tpl fld="3" item="5"/>
          <tpl fld="5" item="0"/>
        </tpls>
      </n>
      <m in="1">
        <tpls c="6">
          <tpl fld="8" item="1"/>
          <tpl fld="0" item="0"/>
          <tpl fld="1" item="1"/>
          <tpl hier="218" item="2"/>
          <tpl fld="3" item="4"/>
          <tpl fld="5" item="6"/>
        </tpls>
      </m>
      <n v="2" in="1">
        <tpls c="6">
          <tpl fld="0" item="0"/>
          <tpl fld="2" item="4"/>
          <tpl fld="1" item="1"/>
          <tpl hier="218" item="2"/>
          <tpl fld="3" item="1"/>
          <tpl fld="5" item="4"/>
        </tpls>
      </n>
      <n v="17.943567567567566" in="1">
        <tpls c="6">
          <tpl fld="0" item="0"/>
          <tpl fld="2" item="0"/>
          <tpl fld="1" item="1"/>
          <tpl hier="218" item="2"/>
          <tpl fld="3" item="1"/>
          <tpl fld="5" item="8"/>
        </tpls>
      </n>
      <n v="8.4454054054054062" in="1">
        <tpls c="6">
          <tpl fld="8" item="2"/>
          <tpl fld="0" item="0"/>
          <tpl fld="1" item="1"/>
          <tpl hier="218" item="2"/>
          <tpl fld="3" item="3"/>
          <tpl fld="5" item="7"/>
        </tpls>
      </n>
      <n v="10.349189189189188" in="1">
        <tpls c="6">
          <tpl fld="0" item="0"/>
          <tpl fld="2" item="2"/>
          <tpl fld="1" item="1"/>
          <tpl hier="218" item="2"/>
          <tpl fld="3" item="3"/>
          <tpl fld="5" item="1"/>
        </tpls>
      </n>
      <n v="30.202162162162161" in="1">
        <tpls c="6">
          <tpl fld="0" item="0"/>
          <tpl fld="2" item="0"/>
          <tpl fld="1" item="1"/>
          <tpl hier="218" item="2"/>
          <tpl fld="3" item="5"/>
          <tpl fld="5" item="5"/>
        </tpls>
      </n>
      <n v="1.7337837837837837" in="1">
        <tpls c="6">
          <tpl fld="0" item="0"/>
          <tpl fld="2" item="4"/>
          <tpl fld="1" item="1"/>
          <tpl hier="218" item="2"/>
          <tpl fld="3" item="5"/>
          <tpl fld="5" item="6"/>
        </tpls>
      </n>
      <n v="5" in="1">
        <tpls c="6">
          <tpl fld="0" item="0"/>
          <tpl fld="2" item="1"/>
          <tpl fld="1" item="1"/>
          <tpl hier="218" item="2"/>
          <tpl fld="3" item="1"/>
          <tpl fld="5" item="3"/>
        </tpls>
      </n>
      <n v="0.8" in="1">
        <tpls c="5">
          <tpl fld="0" item="0"/>
          <tpl fld="6" item="3"/>
          <tpl fld="1" item="1"/>
          <tpl hier="218" item="2"/>
          <tpl fld="3" item="2"/>
        </tpls>
      </n>
      <n v="23.318378378378377" in="1">
        <tpls c="6">
          <tpl fld="0" item="0"/>
          <tpl fld="2" item="2"/>
          <tpl fld="1" item="1"/>
          <tpl hier="218" item="2"/>
          <tpl fld="3" item="5"/>
          <tpl fld="5" item="8"/>
        </tpls>
      </n>
      <n v="8.1308108108108108" in="1">
        <tpls c="6">
          <tpl fld="0" item="0"/>
          <tpl fld="2" item="3"/>
          <tpl fld="1" item="1"/>
          <tpl hier="218" item="2"/>
          <tpl fld="3" item="1"/>
          <tpl fld="5" item="8"/>
        </tpls>
      </n>
      <n v="1" in="1">
        <tpls c="6">
          <tpl fld="0" item="0"/>
          <tpl fld="2" item="0"/>
          <tpl fld="1" item="1"/>
          <tpl hier="218" item="2"/>
          <tpl fld="3" item="4"/>
          <tpl fld="5" item="4"/>
        </tpls>
      </n>
      <n v="15.766486486486487" in="1">
        <tpls c="6">
          <tpl fld="0" item="0"/>
          <tpl fld="2" item="2"/>
          <tpl fld="1" item="1"/>
          <tpl hier="218" item="2"/>
          <tpl fld="3" item="1"/>
          <tpl fld="5" item="3"/>
        </tpls>
      </n>
      <n v="3.84" in="1">
        <tpls c="6">
          <tpl fld="0" item="0"/>
          <tpl fld="2" item="5"/>
          <tpl fld="1" item="1"/>
          <tpl hier="218" item="2"/>
          <tpl fld="3" item="1"/>
          <tpl fld="5" item="5"/>
        </tpls>
      </n>
      <m in="1">
        <tpls c="6">
          <tpl fld="8" item="4"/>
          <tpl fld="0" item="0"/>
          <tpl fld="1" item="1"/>
          <tpl hier="218" item="2"/>
          <tpl fld="3" item="1"/>
          <tpl fld="5" item="4"/>
        </tpls>
      </m>
      <m in="1">
        <tpls c="6">
          <tpl fld="0" item="0"/>
          <tpl fld="2" item="1"/>
          <tpl fld="1" item="1"/>
          <tpl hier="218" item="2"/>
          <tpl fld="3" item="3"/>
          <tpl fld="5" item="1"/>
        </tpls>
      </m>
      <n v="3.6799999999999997" in="1">
        <tpls c="6">
          <tpl fld="0" item="0"/>
          <tpl fld="2" item="3"/>
          <tpl fld="1" item="1"/>
          <tpl hier="218" item="2"/>
          <tpl fld="3" item="1"/>
          <tpl fld="5" item="6"/>
        </tpls>
      </n>
      <n v="2.4" in="1">
        <tpls c="5">
          <tpl fld="0" item="0"/>
          <tpl fld="2" item="3"/>
          <tpl fld="1" item="1"/>
          <tpl hier="218" item="2"/>
          <tpl fld="3" item="6"/>
        </tpls>
      </n>
      <m in="1">
        <tpls c="6">
          <tpl fld="0" item="0"/>
          <tpl fld="2" item="5"/>
          <tpl fld="1" item="1"/>
          <tpl hier="218" item="2"/>
          <tpl fld="3" item="3"/>
          <tpl fld="5" item="5"/>
        </tpls>
      </m>
      <n v="2.4" in="1">
        <tpls c="6">
          <tpl fld="0" item="0"/>
          <tpl fld="6" item="1"/>
          <tpl fld="1" item="1"/>
          <tpl hier="218" item="2"/>
          <tpl fld="3" item="7"/>
          <tpl fld="7" item="3"/>
        </tpls>
      </n>
      <n v="0.48" in="1">
        <tpls c="6">
          <tpl fld="0" item="0"/>
          <tpl fld="2" item="5"/>
          <tpl fld="1" item="1"/>
          <tpl hier="218" item="2"/>
          <tpl fld="3" item="7"/>
          <tpl fld="7" item="3"/>
        </tpls>
      </n>
      <n v="49.294270270270275" in="1">
        <tpls c="6">
          <tpl fld="0" item="0"/>
          <tpl fld="6" item="1"/>
          <tpl fld="1" item="1"/>
          <tpl hier="218" item="2"/>
          <tpl fld="3" item="7"/>
          <tpl fld="7" item="1"/>
        </tpls>
      </n>
      <n v="1" in="1">
        <tpls c="6">
          <tpl fld="0" item="0"/>
          <tpl fld="6" item="2"/>
          <tpl fld="1" item="1"/>
          <tpl hier="218" item="2"/>
          <tpl fld="3" item="3"/>
          <tpl fld="5" item="0"/>
        </tpls>
      </n>
      <n v="1.6800000000000002" in="1">
        <tpls c="6">
          <tpl fld="0" item="0"/>
          <tpl fld="6" item="3"/>
          <tpl fld="1" item="1"/>
          <tpl hier="218" item="2"/>
          <tpl fld="3" item="1"/>
          <tpl fld="5" item="6"/>
        </tpls>
      </n>
      <m in="1">
        <tpls c="6">
          <tpl fld="0" item="0"/>
          <tpl fld="6" item="3"/>
          <tpl fld="1" item="1"/>
          <tpl hier="218" item="2"/>
          <tpl fld="3" item="5"/>
          <tpl fld="5" item="2"/>
        </tpls>
      </m>
      <n v="1.24" in="1">
        <tpls c="6">
          <tpl fld="8" item="1"/>
          <tpl fld="0" item="0"/>
          <tpl fld="1" item="1"/>
          <tpl hier="218" item="2"/>
          <tpl fld="3" item="4"/>
          <tpl fld="5" item="1"/>
        </tpls>
      </n>
      <m in="1">
        <tpls c="6">
          <tpl fld="0" item="0"/>
          <tpl fld="6" item="3"/>
          <tpl fld="1" item="1"/>
          <tpl hier="218" item="2"/>
          <tpl fld="3" item="7"/>
          <tpl fld="7" item="3"/>
        </tpls>
      </m>
      <n v="7.08" in="1">
        <tpls c="6">
          <tpl fld="0" item="0"/>
          <tpl fld="6" item="4"/>
          <tpl fld="1" item="1"/>
          <tpl hier="218" item="2"/>
          <tpl fld="3" item="3"/>
          <tpl fld="5" item="5"/>
        </tpls>
      </n>
      <n v="16.560648648648652" in="1">
        <tpls c="6">
          <tpl fld="0" item="0"/>
          <tpl fld="6" item="0"/>
          <tpl fld="1" item="1"/>
          <tpl hier="218" item="2"/>
          <tpl fld="3" item="3"/>
          <tpl fld="5" item="8"/>
        </tpls>
      </n>
      <n v="40.44864864864865" in="1">
        <tpls c="6">
          <tpl fld="0" item="0"/>
          <tpl fld="2" item="5"/>
          <tpl fld="1" item="1"/>
          <tpl hier="218" item="2"/>
          <tpl fld="3" item="5"/>
          <tpl fld="5" item="1"/>
        </tpls>
      </n>
      <n v="12.554756756756758" in="1">
        <tpls c="6">
          <tpl fld="0" item="0"/>
          <tpl fld="6" item="2"/>
          <tpl fld="1" item="1"/>
          <tpl hier="218" item="2"/>
          <tpl fld="3" item="5"/>
          <tpl fld="5" item="7"/>
        </tpls>
      </n>
      <n v="1" in="1">
        <tpls c="6">
          <tpl fld="0" item="0"/>
          <tpl fld="2" item="2"/>
          <tpl fld="1" item="1"/>
          <tpl hier="218" item="2"/>
          <tpl fld="3" item="5"/>
          <tpl fld="5" item="2"/>
        </tpls>
      </n>
      <n v="62.63675675675676" in="1">
        <tpls c="6">
          <tpl fld="0" item="0"/>
          <tpl fld="2" item="2"/>
          <tpl fld="1" item="1"/>
          <tpl hier="218" item="2"/>
          <tpl fld="3" item="3"/>
          <tpl fld="5" item="3"/>
        </tpls>
      </n>
      <n v="31.697297297297297" in="1">
        <tpls c="6">
          <tpl fld="0" item="0"/>
          <tpl fld="6" item="2"/>
          <tpl fld="1" item="1"/>
          <tpl hier="218" item="2"/>
          <tpl fld="3" item="1"/>
          <tpl fld="5" item="3"/>
        </tpls>
      </n>
      <n v="3.2" in="1">
        <tpls c="6">
          <tpl fld="0" item="0"/>
          <tpl fld="6" item="4"/>
          <tpl fld="1" item="1"/>
          <tpl hier="218" item="2"/>
          <tpl fld="3" item="5"/>
          <tpl fld="5" item="7"/>
        </tpls>
      </n>
      <n v="3" in="1">
        <tpls c="6">
          <tpl fld="0" item="0"/>
          <tpl fld="6" item="0"/>
          <tpl fld="1" item="1"/>
          <tpl hier="218" item="2"/>
          <tpl fld="3" item="4"/>
          <tpl fld="5" item="3"/>
        </tpls>
      </n>
      <n v="2.4" in="1">
        <tpls c="6">
          <tpl fld="0" item="0"/>
          <tpl fld="6" item="0"/>
          <tpl fld="1" item="1"/>
          <tpl hier="218" item="2"/>
          <tpl fld="3" item="3"/>
          <tpl fld="5" item="1"/>
        </tpls>
      </n>
      <n v="8.5654054054054054" in="1">
        <tpls c="6">
          <tpl fld="0" item="0"/>
          <tpl fld="6" item="2"/>
          <tpl fld="1" item="1"/>
          <tpl hier="218" item="2"/>
          <tpl fld="3" item="3"/>
          <tpl fld="5" item="7"/>
        </tpls>
      </n>
      <n v="5.6400000000000006" in="1">
        <tpls c="6">
          <tpl fld="0" item="0"/>
          <tpl fld="6" item="4"/>
          <tpl fld="1" item="1"/>
          <tpl hier="218" item="2"/>
          <tpl fld="3" item="5"/>
          <tpl fld="5" item="0"/>
        </tpls>
      </n>
      <n v="21.698378378378376" in="1">
        <tpls c="3">
          <tpl fld="1" item="1"/>
          <tpl hier="218" item="2"/>
          <tpl fld="3" item="0"/>
        </tpls>
      </n>
      <n v="27176" in="0">
        <tpls c="3">
          <tpl fld="1" item="3"/>
          <tpl hier="218" item="2"/>
          <tpl fld="3" item="5"/>
        </tpls>
      </n>
      <n v="3.9567567567567568" in="1">
        <tpls c="6">
          <tpl fld="0" item="0"/>
          <tpl fld="2" item="0"/>
          <tpl fld="1" item="1"/>
          <tpl hier="218" item="2"/>
          <tpl fld="3" item="5"/>
          <tpl fld="5" item="8"/>
        </tpls>
      </n>
      <n v="22.804324324324327" in="1">
        <tpls c="6">
          <tpl fld="0" item="0"/>
          <tpl fld="1" item="1"/>
          <tpl fld="9" item="1"/>
          <tpl hier="218" item="2"/>
          <tpl fld="3" item="5"/>
          <tpl fld="5" item="0"/>
        </tpls>
      </n>
      <n v="1.3333107371275309E-2" in="2">
        <tpls c="5">
          <tpl fld="0" item="0"/>
          <tpl fld="6" item="0"/>
          <tpl fld="1" item="2"/>
          <tpl hier="218" item="2"/>
          <tpl fld="3" item="3"/>
        </tpls>
      </n>
      <n v="6.2686486486486492" in="1">
        <tpls c="6">
          <tpl fld="0" item="0"/>
          <tpl fld="6" item="2"/>
          <tpl fld="1" item="1"/>
          <tpl hier="218" item="2"/>
          <tpl fld="3" item="4"/>
          <tpl fld="5" item="0"/>
        </tpls>
      </n>
      <m in="1">
        <tpls c="6">
          <tpl fld="0" item="0"/>
          <tpl fld="2" item="1"/>
          <tpl fld="1" item="1"/>
          <tpl hier="218" item="2"/>
          <tpl fld="3" item="3"/>
          <tpl fld="5" item="5"/>
        </tpls>
      </m>
      <n v="3.0388648648648653" in="1">
        <tpls c="5">
          <tpl fld="0" item="0"/>
          <tpl fld="1" item="1"/>
          <tpl hier="218" item="2"/>
          <tpl fld="3" item="3"/>
          <tpl fld="5" item="2"/>
        </tpls>
      </n>
      <n v="1.77012177012177E-2" in="2">
        <tpls c="5">
          <tpl fld="8" item="2"/>
          <tpl fld="0" item="0"/>
          <tpl fld="1" item="2"/>
          <tpl hier="218" item="2"/>
          <tpl fld="3" item="0"/>
        </tpls>
      </n>
      <n v="3.3731127155630716E-2" in="2">
        <tpls c="5">
          <tpl fld="0" item="0"/>
          <tpl fld="1" item="2"/>
          <tpl fld="9" item="1"/>
          <tpl hier="218" item="2"/>
          <tpl fld="3" item="1"/>
        </tpls>
      </n>
      <n v="6.1405405405405409" in="1">
        <tpls c="6">
          <tpl fld="0" item="0"/>
          <tpl fld="2" item="0"/>
          <tpl fld="1" item="1"/>
          <tpl hier="218" item="2"/>
          <tpl fld="3" item="7"/>
          <tpl fld="7" item="0"/>
        </tpls>
      </n>
      <n v="1.48" in="1">
        <tpls c="6">
          <tpl fld="0" item="0"/>
          <tpl fld="1" item="1"/>
          <tpl fld="9" item="1"/>
          <tpl hier="218" item="2"/>
          <tpl fld="3" item="5"/>
          <tpl fld="5" item="8"/>
        </tpls>
      </n>
      <n v="6.7567567567567571E-2" in="2">
        <tpls c="5">
          <tpl fld="0" item="0"/>
          <tpl fld="2" item="5"/>
          <tpl fld="1" item="2"/>
          <tpl hier="218" item="2"/>
          <tpl fld="3" item="4"/>
        </tpls>
      </n>
      <n v="8.8888888888888892E-2" in="2">
        <tpls c="5">
          <tpl fld="0" item="0"/>
          <tpl fld="2" item="4"/>
          <tpl fld="1" item="2"/>
          <tpl hier="218" item="2"/>
          <tpl fld="3" item="4"/>
        </tpls>
      </n>
      <m in="1">
        <tpls c="6">
          <tpl fld="0" item="0"/>
          <tpl fld="2" item="0"/>
          <tpl fld="1" item="1"/>
          <tpl hier="218" item="2"/>
          <tpl fld="3" item="3"/>
          <tpl fld="5" item="7"/>
        </tpls>
      </m>
      <n v="2.2031133407641824E-2" in="2">
        <tpls c="5">
          <tpl fld="0" item="0"/>
          <tpl fld="1" item="2"/>
          <tpl hier="195" item="4294967295"/>
          <tpl hier="218" item="2"/>
          <tpl fld="4" item="0"/>
        </tpls>
      </n>
      <n v="47.115999999999993" in="1">
        <tpls c="5">
          <tpl fld="0" item="0"/>
          <tpl fld="1" item="1"/>
          <tpl hier="218" item="2"/>
          <tpl fld="3" item="1"/>
          <tpl fld="5" item="8"/>
        </tpls>
      </n>
      <n v="53.667405405405411" in="1">
        <tpls c="5">
          <tpl fld="0" item="0"/>
          <tpl fld="1" item="1"/>
          <tpl hier="218" item="2"/>
          <tpl fld="3" item="3"/>
          <tpl fld="5" item="8"/>
        </tpls>
      </n>
      <n v="57.07389189189189" in="1">
        <tpls c="5">
          <tpl fld="0" item="0"/>
          <tpl fld="1" item="1"/>
          <tpl hier="218" item="2"/>
          <tpl fld="3" item="5"/>
          <tpl fld="5" item="0"/>
        </tpls>
      </n>
      <n v="10.013783783783783" in="1">
        <tpls c="5">
          <tpl fld="0" item="0"/>
          <tpl fld="1" item="1"/>
          <tpl hier="218" item="2"/>
          <tpl fld="3" item="5"/>
          <tpl fld="5" item="6"/>
        </tpls>
      </n>
      <n v="22.837297297297301" in="1">
        <tpls c="6">
          <tpl fld="0" item="0"/>
          <tpl fld="1" item="1"/>
          <tpl fld="9" item="0"/>
          <tpl hier="218" item="2"/>
          <tpl fld="3" item="3"/>
          <tpl fld="5" item="6"/>
        </tpls>
      </n>
      <n v="0.11915622940013182" in="2">
        <tpls c="5">
          <tpl fld="8" item="3"/>
          <tpl fld="0" item="0"/>
          <tpl fld="1" item="2"/>
          <tpl hier="218" item="2"/>
          <tpl fld="3" item="4"/>
        </tpls>
      </n>
      <n v="10.98054054054054" in="1">
        <tpls c="5">
          <tpl fld="0" item="0"/>
          <tpl fld="1" item="1"/>
          <tpl hier="218" item="2"/>
          <tpl fld="3" item="7"/>
          <tpl fld="7" item="0"/>
        </tpls>
      </n>
      <m in="1">
        <tpls c="6">
          <tpl fld="8" item="4"/>
          <tpl fld="0" item="0"/>
          <tpl fld="1" item="1"/>
          <tpl hier="218" item="2"/>
          <tpl fld="3" item="1"/>
          <tpl fld="5" item="8"/>
        </tpls>
      </m>
      <n v="11.777027027027026" in="1">
        <tpls c="6">
          <tpl fld="8" item="2"/>
          <tpl fld="0" item="0"/>
          <tpl fld="1" item="1"/>
          <tpl hier="218" item="2"/>
          <tpl fld="3" item="3"/>
          <tpl fld="5" item="3"/>
        </tpls>
      </n>
      <n v="4.4000000000000004" in="1">
        <tpls c="6">
          <tpl fld="8" item="2"/>
          <tpl fld="0" item="0"/>
          <tpl fld="1" item="1"/>
          <tpl hier="218" item="2"/>
          <tpl fld="3" item="7"/>
          <tpl fld="7" item="2"/>
        </tpls>
      </n>
      <n v="2.2864864864864867" in="1">
        <tpls c="6">
          <tpl fld="8" item="1"/>
          <tpl fld="0" item="0"/>
          <tpl fld="1" item="1"/>
          <tpl hier="218" item="2"/>
          <tpl fld="3" item="4"/>
          <tpl fld="5" item="5"/>
        </tpls>
      </n>
      <n v="9.1443243243243248" in="1">
        <tpls c="6">
          <tpl fld="8" item="0"/>
          <tpl fld="0" item="0"/>
          <tpl fld="1" item="1"/>
          <tpl hier="218" item="2"/>
          <tpl fld="3" item="1"/>
          <tpl fld="5" item="3"/>
        </tpls>
      </n>
      <n v="103.44783783783782" in="1">
        <tpls c="5">
          <tpl fld="0" item="0"/>
          <tpl fld="2" item="4"/>
          <tpl fld="1" item="1"/>
          <tpl hier="218" item="2"/>
          <tpl fld="4" item="0"/>
        </tpls>
      </n>
      <n v="0.42878303463378092" in="2">
        <tpls c="5">
          <tpl fld="0" item="0"/>
          <tpl fld="10" item="0"/>
          <tpl fld="1" item="2"/>
          <tpl hier="218" item="2"/>
          <tpl fld="3" item="7"/>
        </tpls>
      </n>
      <n v="27.725999999999996" in="1">
        <tpls c="5">
          <tpl fld="0" item="0"/>
          <tpl fld="1" item="1"/>
          <tpl hier="218" item="2"/>
          <tpl fld="3" item="3"/>
          <tpl fld="5" item="5"/>
        </tpls>
      </n>
      <n v="20.132972972972972" in="1">
        <tpls c="6">
          <tpl fld="8" item="1"/>
          <tpl fld="0" item="0"/>
          <tpl fld="1" item="1"/>
          <tpl hier="218" item="2"/>
          <tpl fld="3" item="1"/>
          <tpl fld="5" item="8"/>
        </tpls>
      </n>
      <n v="4.5225945945945947" in="1">
        <tpls c="6">
          <tpl fld="8" item="4"/>
          <tpl fld="0" item="0"/>
          <tpl fld="1" item="1"/>
          <tpl hier="218" item="2"/>
          <tpl fld="3" item="5"/>
          <tpl fld="5" item="1"/>
        </tpls>
      </n>
      <n v="11.959999999999999" in="1">
        <tpls c="6">
          <tpl fld="8" item="4"/>
          <tpl fld="0" item="0"/>
          <tpl fld="1" item="1"/>
          <tpl hier="218" item="2"/>
          <tpl fld="3" item="3"/>
          <tpl fld="5" item="3"/>
        </tpls>
      </n>
      <n v="35.27945945945946" in="1">
        <tpls c="6">
          <tpl fld="8" item="1"/>
          <tpl fld="0" item="0"/>
          <tpl fld="1" item="1"/>
          <tpl hier="218" item="2"/>
          <tpl fld="3" item="7"/>
          <tpl fld="7" item="4"/>
        </tpls>
      </n>
      <n v="22.188108108108111" in="1">
        <tpls c="6">
          <tpl fld="8" item="1"/>
          <tpl fld="0" item="0"/>
          <tpl fld="1" item="1"/>
          <tpl hier="218" item="2"/>
          <tpl fld="3" item="1"/>
          <tpl fld="5" item="5"/>
        </tpls>
      </n>
      <m in="1">
        <tpls c="6">
          <tpl fld="8" item="2"/>
          <tpl fld="0" item="0"/>
          <tpl fld="1" item="1"/>
          <tpl hier="218" item="2"/>
          <tpl fld="3" item="7"/>
          <tpl fld="7" item="3"/>
        </tpls>
      </m>
      <n v="20.116216216216216" in="1">
        <tpls c="6">
          <tpl fld="8" item="2"/>
          <tpl fld="0" item="0"/>
          <tpl fld="1" item="1"/>
          <tpl hier="218" item="2"/>
          <tpl fld="3" item="1"/>
          <tpl fld="5" item="3"/>
        </tpls>
      </n>
      <m in="1">
        <tpls c="6">
          <tpl fld="8" item="2"/>
          <tpl fld="0" item="0"/>
          <tpl fld="1" item="1"/>
          <tpl hier="218" item="2"/>
          <tpl fld="3" item="4"/>
          <tpl fld="5" item="2"/>
        </tpls>
      </m>
      <m in="1">
        <tpls c="6">
          <tpl fld="8" item="3"/>
          <tpl fld="0" item="0"/>
          <tpl fld="1" item="1"/>
          <tpl hier="218" item="2"/>
          <tpl fld="3" item="4"/>
          <tpl fld="5" item="0"/>
        </tpls>
      </m>
      <m in="1">
        <tpls c="6">
          <tpl fld="0" item="0"/>
          <tpl fld="2" item="4"/>
          <tpl fld="1" item="1"/>
          <tpl hier="218" item="2"/>
          <tpl fld="3" item="7"/>
          <tpl fld="7" item="0"/>
        </tpls>
      </m>
      <n v="2.4" in="1">
        <tpls c="6">
          <tpl fld="0" item="0"/>
          <tpl fld="2" item="4"/>
          <tpl fld="1" item="1"/>
          <tpl hier="218" item="2"/>
          <tpl fld="3" item="1"/>
          <tpl fld="5" item="0"/>
        </tpls>
      </n>
      <n v="6.7878787878787872E-2" in="2">
        <tpls c="5">
          <tpl fld="8" item="4"/>
          <tpl fld="0" item="0"/>
          <tpl fld="1" item="2"/>
          <tpl hier="218" item="2"/>
          <tpl fld="3" item="1"/>
        </tpls>
      </n>
      <n v="192.61729729729728" in="1">
        <tpls c="6">
          <tpl fld="0" item="0"/>
          <tpl fld="1" item="1"/>
          <tpl fld="9" item="0"/>
          <tpl hier="218" item="2"/>
          <tpl fld="3" item="7"/>
          <tpl fld="7" item="1"/>
        </tpls>
      </n>
      <n v="10.868108108108107" in="1">
        <tpls c="6">
          <tpl fld="0" item="0"/>
          <tpl fld="1" item="1"/>
          <tpl fld="9" item="0"/>
          <tpl hier="218" item="2"/>
          <tpl fld="3" item="1"/>
          <tpl fld="5" item="6"/>
        </tpls>
      </n>
      <n v="33.477837837837839" in="1">
        <tpls c="6">
          <tpl fld="8" item="1"/>
          <tpl fld="0" item="0"/>
          <tpl fld="1" item="1"/>
          <tpl hier="218" item="2"/>
          <tpl fld="3" item="5"/>
          <tpl fld="5" item="5"/>
        </tpls>
      </n>
      <n v="6.4918918918918918" in="1">
        <tpls c="6">
          <tpl fld="8" item="2"/>
          <tpl fld="0" item="0"/>
          <tpl fld="1" item="1"/>
          <tpl hier="218" item="2"/>
          <tpl fld="3" item="4"/>
          <tpl fld="5" item="3"/>
        </tpls>
      </n>
      <n v="3.3600000000000003" in="1">
        <tpls c="6">
          <tpl fld="8" item="1"/>
          <tpl fld="0" item="0"/>
          <tpl fld="1" item="1"/>
          <tpl hier="218" item="2"/>
          <tpl fld="3" item="5"/>
          <tpl fld="5" item="2"/>
        </tpls>
      </n>
      <n v="4.04" in="1">
        <tpls c="6">
          <tpl fld="8" item="2"/>
          <tpl fld="0" item="0"/>
          <tpl fld="1" item="1"/>
          <tpl hier="218" item="2"/>
          <tpl fld="3" item="1"/>
          <tpl fld="5" item="0"/>
        </tpls>
      </n>
      <n v="2.56" in="1">
        <tpls c="6">
          <tpl fld="8" item="2"/>
          <tpl fld="0" item="0"/>
          <tpl fld="1" item="1"/>
          <tpl hier="218" item="2"/>
          <tpl fld="3" item="5"/>
          <tpl fld="5" item="7"/>
        </tpls>
      </n>
      <n v="2.6" in="1">
        <tpls c="6">
          <tpl fld="8" item="2"/>
          <tpl fld="0" item="0"/>
          <tpl fld="1" item="1"/>
          <tpl hier="218" item="2"/>
          <tpl fld="3" item="3"/>
          <tpl fld="5" item="1"/>
        </tpls>
      </n>
      <n v="3.5891891891891894" in="1">
        <tpls c="6">
          <tpl fld="8" item="3"/>
          <tpl fld="0" item="0"/>
          <tpl fld="1" item="1"/>
          <tpl hier="218" item="2"/>
          <tpl fld="3" item="7"/>
          <tpl fld="7" item="3"/>
        </tpls>
      </n>
      <n v="24.48" in="1">
        <tpls c="6">
          <tpl fld="8" item="3"/>
          <tpl fld="0" item="0"/>
          <tpl fld="1" item="1"/>
          <tpl hier="218" item="2"/>
          <tpl fld="3" item="1"/>
          <tpl fld="5" item="3"/>
        </tpls>
      </n>
      <m in="1">
        <tpls c="6">
          <tpl fld="8" item="3"/>
          <tpl fld="0" item="0"/>
          <tpl fld="1" item="1"/>
          <tpl hier="218" item="2"/>
          <tpl fld="3" item="4"/>
          <tpl fld="5" item="2"/>
        </tpls>
      </m>
      <n v="3.4799999999999995" in="1">
        <tpls c="5">
          <tpl fld="8" item="2"/>
          <tpl fld="0" item="0"/>
          <tpl fld="1" item="1"/>
          <tpl hier="218" item="2"/>
          <tpl fld="3" item="6"/>
        </tpls>
      </n>
      <n v="129.55351351351351" in="1">
        <tpls c="5">
          <tpl fld="0" item="0"/>
          <tpl fld="2" item="1"/>
          <tpl fld="1" item="1"/>
          <tpl hier="218" item="2"/>
          <tpl fld="4" item="0"/>
        </tpls>
      </n>
      <n v="7.6270270270270268" in="1">
        <tpls c="6">
          <tpl fld="0" item="0"/>
          <tpl fld="2" item="4"/>
          <tpl fld="1" item="1"/>
          <tpl hier="218" item="2"/>
          <tpl fld="3" item="5"/>
          <tpl fld="5" item="3"/>
        </tpls>
      </n>
      <n v="9.1381621621621623" in="1">
        <tpls c="5">
          <tpl fld="0" item="0"/>
          <tpl fld="2" item="5"/>
          <tpl fld="1" item="1"/>
          <tpl hier="218" item="2"/>
          <tpl fld="3" item="2"/>
        </tpls>
      </n>
      <n v="1.1599999999999999" in="1">
        <tpls c="6">
          <tpl fld="0" item="0"/>
          <tpl fld="2" item="0"/>
          <tpl fld="1" item="1"/>
          <tpl hier="218" item="2"/>
          <tpl fld="3" item="7"/>
          <tpl fld="7" item="3"/>
        </tpls>
      </n>
      <n v="2.16" in="1">
        <tpls c="6">
          <tpl fld="0" item="0"/>
          <tpl fld="2" item="3"/>
          <tpl fld="1" item="1"/>
          <tpl hier="218" item="2"/>
          <tpl fld="3" item="5"/>
          <tpl fld="5" item="4"/>
        </tpls>
      </n>
      <n v="4.5708108108108112" in="1">
        <tpls c="6">
          <tpl fld="0" item="0"/>
          <tpl fld="2" item="4"/>
          <tpl fld="1" item="1"/>
          <tpl hier="218" item="2"/>
          <tpl fld="3" item="1"/>
          <tpl fld="5" item="8"/>
        </tpls>
      </n>
      <m in="1">
        <tpls c="6">
          <tpl fld="0" item="0"/>
          <tpl fld="2" item="2"/>
          <tpl fld="1" item="1"/>
          <tpl hier="218" item="2"/>
          <tpl fld="3" item="4"/>
          <tpl fld="5" item="2"/>
        </tpls>
      </m>
      <n v="1.6978978978978976E-2" in="2">
        <tpls c="5">
          <tpl fld="8" item="4"/>
          <tpl fld="0" item="0"/>
          <tpl fld="1" item="2"/>
          <tpl hier="218" item="2"/>
          <tpl fld="3" item="4"/>
        </tpls>
      </n>
      <n v="9.8340540540540538" in="1">
        <tpls c="6">
          <tpl fld="8" item="1"/>
          <tpl fld="0" item="0"/>
          <tpl fld="1" item="1"/>
          <tpl hier="218" item="2"/>
          <tpl fld="3" item="1"/>
          <tpl fld="5" item="0"/>
        </tpls>
      </n>
      <n v="9.587567567567568" in="1">
        <tpls c="6">
          <tpl fld="8" item="1"/>
          <tpl fld="0" item="0"/>
          <tpl fld="1" item="1"/>
          <tpl hier="218" item="2"/>
          <tpl fld="3" item="1"/>
          <tpl fld="5" item="7"/>
        </tpls>
      </n>
      <n v="73.593729729729731" in="1">
        <tpls c="5">
          <tpl fld="8" item="1"/>
          <tpl fld="0" item="0"/>
          <tpl fld="1" item="1"/>
          <tpl hier="218" item="2"/>
          <tpl fld="3" item="6"/>
        </tpls>
      </n>
      <n v="4" in="1">
        <tpls c="6">
          <tpl fld="0" item="0"/>
          <tpl fld="2" item="2"/>
          <tpl fld="1" item="1"/>
          <tpl hier="218" item="2"/>
          <tpl fld="3" item="1"/>
          <tpl fld="5" item="6"/>
        </tpls>
      </n>
      <n v="9.4454054054054062" in="1">
        <tpls c="6">
          <tpl fld="0" item="0"/>
          <tpl fld="2" item="2"/>
          <tpl fld="1" item="1"/>
          <tpl hier="218" item="2"/>
          <tpl fld="3" item="3"/>
          <tpl fld="5" item="7"/>
        </tpls>
      </n>
      <n v="2.88" in="1">
        <tpls c="6">
          <tpl fld="0" item="0"/>
          <tpl fld="2" item="5"/>
          <tpl fld="1" item="1"/>
          <tpl hier="218" item="2"/>
          <tpl fld="3" item="1"/>
          <tpl fld="5" item="7"/>
        </tpls>
      </n>
      <n v="50.548918918918915" in="1">
        <tpls c="6">
          <tpl fld="0" item="0"/>
          <tpl fld="2" item="0"/>
          <tpl fld="1" item="1"/>
          <tpl hier="218" item="2"/>
          <tpl fld="3" item="5"/>
          <tpl fld="5" item="4"/>
        </tpls>
      </n>
      <m in="1">
        <tpls c="6">
          <tpl fld="0" item="0"/>
          <tpl fld="2" item="1"/>
          <tpl fld="1" item="1"/>
          <tpl hier="218" item="2"/>
          <tpl fld="3" item="3"/>
          <tpl fld="5" item="8"/>
        </tpls>
      </m>
      <n v="1" in="1">
        <tpls c="6">
          <tpl fld="0" item="0"/>
          <tpl fld="2" item="3"/>
          <tpl fld="1" item="1"/>
          <tpl hier="218" item="2"/>
          <tpl fld="3" item="1"/>
          <tpl fld="5" item="0"/>
        </tpls>
      </n>
      <n v="3.96" in="1">
        <tpls c="6">
          <tpl fld="0" item="0"/>
          <tpl fld="2" item="5"/>
          <tpl fld="1" item="1"/>
          <tpl hier="218" item="2"/>
          <tpl fld="3" item="5"/>
          <tpl fld="5" item="0"/>
        </tpls>
      </n>
      <m in="1">
        <tpls c="6">
          <tpl fld="0" item="0"/>
          <tpl fld="2" item="4"/>
          <tpl fld="1" item="1"/>
          <tpl hier="218" item="2"/>
          <tpl fld="3" item="3"/>
          <tpl fld="5" item="4"/>
        </tpls>
      </m>
      <m in="1">
        <tpls c="6">
          <tpl fld="0" item="0"/>
          <tpl fld="2" item="1"/>
          <tpl fld="1" item="1"/>
          <tpl hier="218" item="2"/>
          <tpl fld="3" item="4"/>
          <tpl fld="5" item="6"/>
        </tpls>
      </m>
      <m in="1">
        <tpls c="6">
          <tpl fld="0" item="0"/>
          <tpl fld="2" item="3"/>
          <tpl fld="1" item="1"/>
          <tpl hier="218" item="2"/>
          <tpl fld="3" item="4"/>
          <tpl fld="5" item="7"/>
        </tpls>
      </m>
      <m in="1">
        <tpls c="6">
          <tpl fld="0" item="0"/>
          <tpl fld="2" item="1"/>
          <tpl fld="1" item="1"/>
          <tpl hier="218" item="2"/>
          <tpl fld="3" item="4"/>
          <tpl fld="5" item="8"/>
        </tpls>
      </m>
      <n v="0.4" in="1">
        <tpls c="6">
          <tpl fld="0" item="0"/>
          <tpl fld="2" item="1"/>
          <tpl fld="1" item="1"/>
          <tpl hier="218" item="2"/>
          <tpl fld="3" item="4"/>
          <tpl fld="5" item="1"/>
        </tpls>
      </n>
      <n v="0.88000000000000012" in="1">
        <tpls c="6">
          <tpl fld="0" item="0"/>
          <tpl fld="2" item="5"/>
          <tpl fld="1" item="1"/>
          <tpl hier="218" item="2"/>
          <tpl fld="3" item="1"/>
          <tpl fld="5" item="6"/>
        </tpls>
      </n>
      <n v="2.4" in="1">
        <tpls c="6">
          <tpl fld="0" item="0"/>
          <tpl fld="2" item="5"/>
          <tpl fld="1" item="1"/>
          <tpl hier="218" item="2"/>
          <tpl fld="3" item="5"/>
          <tpl fld="5" item="8"/>
        </tpls>
      </n>
      <n v="5.16" in="1">
        <tpls c="6">
          <tpl fld="0" item="0"/>
          <tpl fld="1" item="1"/>
          <tpl fld="9" item="1"/>
          <tpl hier="218" item="2"/>
          <tpl fld="3" item="5"/>
          <tpl fld="5" item="7"/>
        </tpls>
      </n>
      <n v="8.5624324324324323" in="1">
        <tpls c="6">
          <tpl fld="8" item="2"/>
          <tpl fld="0" item="0"/>
          <tpl fld="1" item="1"/>
          <tpl hier="218" item="2"/>
          <tpl fld="3" item="1"/>
          <tpl fld="5" item="5"/>
        </tpls>
      </n>
      <n v="3.9599999999999995" in="1">
        <tpls c="6">
          <tpl fld="8" item="0"/>
          <tpl fld="0" item="0"/>
          <tpl fld="1" item="1"/>
          <tpl hier="218" item="2"/>
          <tpl fld="3" item="4"/>
          <tpl fld="5" item="1"/>
        </tpls>
      </n>
      <n v="8.48" in="1">
        <tpls c="6">
          <tpl fld="0" item="0"/>
          <tpl fld="2" item="1"/>
          <tpl fld="1" item="1"/>
          <tpl hier="218" item="2"/>
          <tpl fld="3" item="7"/>
          <tpl fld="7" item="4"/>
        </tpls>
      </n>
      <n v="5" in="1">
        <tpls c="6">
          <tpl fld="0" item="0"/>
          <tpl fld="2" item="3"/>
          <tpl fld="1" item="1"/>
          <tpl hier="218" item="2"/>
          <tpl fld="3" item="7"/>
          <tpl fld="7" item="1"/>
        </tpls>
      </n>
      <n v="8" in="1">
        <tpls c="6">
          <tpl fld="0" item="0"/>
          <tpl fld="2" item="5"/>
          <tpl fld="1" item="1"/>
          <tpl hier="218" item="2"/>
          <tpl fld="3" item="5"/>
          <tpl fld="5" item="5"/>
        </tpls>
      </n>
      <m in="1">
        <tpls c="6">
          <tpl fld="0" item="0"/>
          <tpl fld="2" item="5"/>
          <tpl fld="1" item="1"/>
          <tpl hier="218" item="2"/>
          <tpl fld="3" item="1"/>
          <tpl fld="5" item="2"/>
        </tpls>
      </m>
      <n v="3" in="1">
        <tpls c="6">
          <tpl fld="0" item="0"/>
          <tpl fld="2" item="2"/>
          <tpl fld="1" item="1"/>
          <tpl hier="218" item="2"/>
          <tpl fld="3" item="1"/>
          <tpl fld="5" item="7"/>
        </tpls>
      </n>
      <n v="2" in="1">
        <tpls c="6">
          <tpl fld="0" item="0"/>
          <tpl fld="2" item="1"/>
          <tpl fld="1" item="1"/>
          <tpl hier="218" item="2"/>
          <tpl fld="3" item="5"/>
          <tpl fld="5" item="0"/>
        </tpls>
      </n>
      <m in="1">
        <tpls c="6">
          <tpl fld="0" item="0"/>
          <tpl fld="2" item="4"/>
          <tpl fld="1" item="1"/>
          <tpl hier="218" item="2"/>
          <tpl fld="3" item="4"/>
          <tpl fld="5" item="4"/>
        </tpls>
      </m>
      <m in="1">
        <tpls c="6">
          <tpl fld="0" item="0"/>
          <tpl fld="2" item="3"/>
          <tpl fld="1" item="1"/>
          <tpl hier="218" item="2"/>
          <tpl fld="3" item="4"/>
          <tpl fld="5" item="2"/>
        </tpls>
      </m>
      <m in="1">
        <tpls c="6">
          <tpl fld="0" item="0"/>
          <tpl fld="2" item="5"/>
          <tpl fld="1" item="1"/>
          <tpl hier="218" item="2"/>
          <tpl fld="3" item="3"/>
          <tpl fld="5" item="2"/>
        </tpls>
      </m>
      <n v="13.440000000000001" in="1">
        <tpls c="6">
          <tpl fld="0" item="0"/>
          <tpl fld="2" item="2"/>
          <tpl fld="1" item="1"/>
          <tpl hier="218" item="2"/>
          <tpl fld="3" item="4"/>
          <tpl fld="5" item="8"/>
        </tpls>
      </n>
      <m in="1">
        <tpls c="6">
          <tpl fld="0" item="0"/>
          <tpl fld="2" item="3"/>
          <tpl fld="1" item="1"/>
          <tpl hier="218" item="2"/>
          <tpl fld="3" item="4"/>
          <tpl fld="5" item="1"/>
        </tpls>
      </m>
      <n v="1.9600000000000002" in="1">
        <tpls c="6">
          <tpl fld="0" item="0"/>
          <tpl fld="2" item="5"/>
          <tpl fld="1" item="1"/>
          <tpl hier="218" item="2"/>
          <tpl fld="3" item="1"/>
          <tpl fld="5" item="0"/>
        </tpls>
      </n>
      <n v="10.773405405405406" in="1">
        <tpls c="5">
          <tpl fld="0" item="0"/>
          <tpl fld="6" item="4"/>
          <tpl fld="1" item="1"/>
          <tpl hier="218" item="2"/>
          <tpl fld="3" item="2"/>
        </tpls>
      </n>
      <n v="1.8" in="1">
        <tpls c="6">
          <tpl fld="0" item="0"/>
          <tpl fld="1" item="1"/>
          <tpl fld="9" item="1"/>
          <tpl hier="218" item="2"/>
          <tpl fld="3" item="3"/>
          <tpl fld="5" item="3"/>
        </tpls>
      </n>
      <m in="1">
        <tpls c="6">
          <tpl fld="8" item="3"/>
          <tpl fld="0" item="0"/>
          <tpl fld="1" item="1"/>
          <tpl hier="218" item="2"/>
          <tpl fld="3" item="3"/>
          <tpl fld="5" item="7"/>
        </tpls>
      </m>
      <m in="1">
        <tpls c="6">
          <tpl fld="8" item="0"/>
          <tpl fld="0" item="0"/>
          <tpl fld="1" item="1"/>
          <tpl hier="218" item="2"/>
          <tpl fld="3" item="1"/>
          <tpl fld="5" item="7"/>
        </tpls>
      </m>
      <n v="3.6" in="1">
        <tpls c="6">
          <tpl fld="0" item="0"/>
          <tpl fld="2" item="1"/>
          <tpl fld="1" item="1"/>
          <tpl hier="218" item="2"/>
          <tpl fld="3" item="5"/>
          <tpl fld="5" item="3"/>
        </tpls>
      </n>
      <n v="1.9881081081081078" in="1">
        <tpls c="6">
          <tpl fld="0" item="0"/>
          <tpl fld="2" item="4"/>
          <tpl fld="1" item="1"/>
          <tpl hier="218" item="2"/>
          <tpl fld="3" item="1"/>
          <tpl fld="5" item="6"/>
        </tpls>
      </n>
      <m in="1">
        <tpls c="6">
          <tpl fld="0" item="0"/>
          <tpl fld="2" item="1"/>
          <tpl fld="1" item="1"/>
          <tpl hier="218" item="2"/>
          <tpl fld="3" item="4"/>
          <tpl fld="5" item="7"/>
        </tpls>
      </m>
      <m in="1">
        <tpls c="6">
          <tpl fld="0" item="0"/>
          <tpl fld="2" item="1"/>
          <tpl fld="1" item="1"/>
          <tpl hier="218" item="2"/>
          <tpl fld="3" item="3"/>
          <tpl fld="5" item="0"/>
        </tpls>
      </m>
      <m in="1">
        <tpls c="6">
          <tpl fld="0" item="0"/>
          <tpl fld="2" item="1"/>
          <tpl fld="1" item="1"/>
          <tpl hier="218" item="2"/>
          <tpl fld="3" item="4"/>
          <tpl fld="5" item="3"/>
        </tpls>
      </m>
      <n v="1" in="1">
        <tpls c="6">
          <tpl fld="0" item="0"/>
          <tpl fld="2" item="0"/>
          <tpl fld="1" item="1"/>
          <tpl hier="218" item="2"/>
          <tpl fld="3" item="5"/>
          <tpl fld="5" item="6"/>
        </tpls>
      </n>
      <m in="1">
        <tpls c="6">
          <tpl fld="0" item="0"/>
          <tpl fld="2" item="3"/>
          <tpl fld="1" item="1"/>
          <tpl hier="218" item="2"/>
          <tpl fld="3" item="4"/>
          <tpl fld="5" item="6"/>
        </tpls>
      </m>
      <n v="26.081459459459463" in="1">
        <tpls c="6">
          <tpl fld="0" item="0"/>
          <tpl fld="2" item="2"/>
          <tpl fld="1" item="1"/>
          <tpl hier="218" item="2"/>
          <tpl fld="3" item="3"/>
          <tpl fld="5" item="6"/>
        </tpls>
      </n>
      <n v="16.01081081081081" in="1">
        <tpls c="6">
          <tpl fld="0" item="0"/>
          <tpl fld="2" item="3"/>
          <tpl fld="1" item="1"/>
          <tpl hier="218" item="2"/>
          <tpl fld="3" item="1"/>
          <tpl fld="5" item="3"/>
        </tpls>
      </n>
      <n v="0.8" in="1">
        <tpls c="6">
          <tpl fld="0" item="0"/>
          <tpl fld="2" item="4"/>
          <tpl fld="1" item="1"/>
          <tpl hier="218" item="2"/>
          <tpl fld="3" item="4"/>
          <tpl fld="5" item="1"/>
        </tpls>
      </n>
      <n v="0.88000000000000012" in="1">
        <tpls c="6">
          <tpl fld="0" item="0"/>
          <tpl fld="2" item="5"/>
          <tpl fld="1" item="1"/>
          <tpl hier="218" item="2"/>
          <tpl fld="3" item="7"/>
          <tpl fld="7" item="0"/>
        </tpls>
      </n>
      <n v="1.44" in="1">
        <tpls c="5">
          <tpl fld="0" item="0"/>
          <tpl fld="6" item="4"/>
          <tpl fld="1" item="1"/>
          <tpl hier="218" item="2"/>
          <tpl fld="3" item="0"/>
        </tpls>
      </n>
      <n v="0.32" in="1">
        <tpls c="6">
          <tpl fld="0" item="0"/>
          <tpl fld="6" item="1"/>
          <tpl fld="1" item="1"/>
          <tpl hier="218" item="2"/>
          <tpl fld="3" item="7"/>
          <tpl fld="7" item="0"/>
        </tpls>
      </n>
      <n v="55.280918918918914" in="1">
        <tpls c="6">
          <tpl fld="0" item="0"/>
          <tpl fld="6" item="2"/>
          <tpl fld="1" item="1"/>
          <tpl hier="218" item="2"/>
          <tpl fld="3" item="7"/>
          <tpl fld="7" item="2"/>
        </tpls>
      </n>
      <n v="42.366864864864858" in="1">
        <tpls c="6">
          <tpl fld="0" item="0"/>
          <tpl fld="6" item="2"/>
          <tpl fld="1" item="1"/>
          <tpl hier="218" item="2"/>
          <tpl fld="3" item="5"/>
          <tpl fld="5" item="0"/>
        </tpls>
      </n>
      <n v="4" in="1">
        <tpls c="6">
          <tpl fld="0" item="0"/>
          <tpl fld="6" item="1"/>
          <tpl fld="1" item="1"/>
          <tpl hier="218" item="2"/>
          <tpl fld="3" item="1"/>
          <tpl fld="5" item="3"/>
        </tpls>
      </n>
      <n v="2.6" in="1">
        <tpls c="6">
          <tpl fld="8" item="3"/>
          <tpl fld="0" item="0"/>
          <tpl fld="1" item="1"/>
          <tpl hier="218" item="2"/>
          <tpl fld="3" item="1"/>
          <tpl fld="5" item="4"/>
        </tpls>
      </n>
      <n v="4.9664864864864864" in="1">
        <tpls c="6">
          <tpl fld="0" item="0"/>
          <tpl fld="2" item="0"/>
          <tpl fld="1" item="1"/>
          <tpl hier="218" item="2"/>
          <tpl fld="3" item="4"/>
          <tpl fld="5" item="5"/>
        </tpls>
      </n>
      <n v="0" in="1">
        <tpls c="6">
          <tpl fld="0" item="0"/>
          <tpl fld="2" item="5"/>
          <tpl fld="1" item="1"/>
          <tpl hier="218" item="2"/>
          <tpl fld="3" item="1"/>
          <tpl fld="5" item="4"/>
        </tpls>
      </n>
      <n v="75.131135135135139" in="1">
        <tpls c="6">
          <tpl fld="0" item="0"/>
          <tpl fld="6" item="4"/>
          <tpl fld="1" item="1"/>
          <tpl hier="218" item="2"/>
          <tpl fld="3" item="7"/>
          <tpl fld="7" item="1"/>
        </tpls>
      </n>
      <n v="15.236756756756758" in="1">
        <tpls c="6">
          <tpl fld="0" item="0"/>
          <tpl fld="6" item="4"/>
          <tpl fld="1" item="1"/>
          <tpl hier="218" item="2"/>
          <tpl fld="3" item="5"/>
          <tpl fld="5" item="4"/>
        </tpls>
      </n>
      <n v="1" in="1">
        <tpls c="6">
          <tpl fld="0" item="0"/>
          <tpl fld="6" item="1"/>
          <tpl fld="1" item="1"/>
          <tpl hier="218" item="2"/>
          <tpl fld="3" item="1"/>
          <tpl fld="5" item="7"/>
        </tpls>
      </n>
      <m in="1">
        <tpls c="6">
          <tpl fld="0" item="0"/>
          <tpl fld="6" item="2"/>
          <tpl fld="1" item="1"/>
          <tpl hier="218" item="2"/>
          <tpl fld="3" item="3"/>
          <tpl fld="5" item="4"/>
        </tpls>
      </m>
      <m in="1">
        <tpls c="6">
          <tpl fld="0" item="0"/>
          <tpl fld="6" item="1"/>
          <tpl fld="1" item="1"/>
          <tpl hier="218" item="2"/>
          <tpl fld="3" item="4"/>
          <tpl fld="5" item="2"/>
        </tpls>
      </m>
      <n v="2.48" in="1">
        <tpls c="6">
          <tpl fld="0" item="0"/>
          <tpl fld="6" item="0"/>
          <tpl fld="1" item="1"/>
          <tpl hier="218" item="2"/>
          <tpl fld="3" item="4"/>
          <tpl fld="5" item="5"/>
        </tpls>
      </n>
      <m in="1">
        <tpls c="6">
          <tpl fld="0" item="0"/>
          <tpl fld="6" item="4"/>
          <tpl fld="1" item="1"/>
          <tpl hier="218" item="2"/>
          <tpl fld="3" item="3"/>
          <tpl fld="5" item="2"/>
        </tpls>
      </m>
      <n v="3.4" in="1">
        <tpls c="6">
          <tpl fld="0" item="0"/>
          <tpl fld="2" item="3"/>
          <tpl fld="1" item="1"/>
          <tpl hier="218" item="2"/>
          <tpl fld="3" item="1"/>
          <tpl fld="5" item="1"/>
        </tpls>
      </n>
      <n v="41.651351351351352" in="1">
        <tpls c="6">
          <tpl fld="0" item="0"/>
          <tpl fld="6" item="2"/>
          <tpl fld="1" item="1"/>
          <tpl hier="218" item="2"/>
          <tpl fld="3" item="5"/>
          <tpl fld="5" item="4"/>
        </tpls>
      </n>
      <n v="1.9600000000000002" in="1">
        <tpls c="6">
          <tpl fld="0" item="0"/>
          <tpl fld="6" item="2"/>
          <tpl fld="1" item="1"/>
          <tpl hier="218" item="2"/>
          <tpl fld="3" item="4"/>
          <tpl fld="5" item="1"/>
        </tpls>
      </n>
      <n v="3.88" in="1">
        <tpls c="6">
          <tpl fld="0" item="0"/>
          <tpl fld="6" item="3"/>
          <tpl fld="1" item="1"/>
          <tpl hier="218" item="2"/>
          <tpl fld="3" item="1"/>
          <tpl fld="5" item="5"/>
        </tpls>
      </n>
      <n v="1" in="1">
        <tpls c="6">
          <tpl fld="0" item="0"/>
          <tpl fld="6" item="4"/>
          <tpl fld="1" item="1"/>
          <tpl hier="218" item="2"/>
          <tpl fld="3" item="7"/>
          <tpl fld="7" item="0"/>
        </tpls>
      </n>
      <n v="12.115675675675677" in="1">
        <tpls c="6">
          <tpl fld="8" item="0"/>
          <tpl fld="0" item="0"/>
          <tpl fld="1" item="1"/>
          <tpl hier="218" item="2"/>
          <tpl fld="3" item="5"/>
          <tpl fld="5" item="0"/>
        </tpls>
      </n>
      <n v="1" in="1">
        <tpls c="6">
          <tpl fld="0" item="0"/>
          <tpl fld="2" item="1"/>
          <tpl fld="1" item="1"/>
          <tpl hier="218" item="2"/>
          <tpl fld="3" item="1"/>
          <tpl fld="5" item="7"/>
        </tpls>
      </n>
      <n v="184.93" in="1">
        <tpls c="5">
          <tpl fld="0" item="0"/>
          <tpl fld="6" item="0"/>
          <tpl fld="1" item="1"/>
          <tpl hier="218" item="2"/>
          <tpl fld="4" item="0"/>
        </tpls>
      </n>
      <n v="9.8870270270270257" in="1">
        <tpls c="6">
          <tpl fld="0" item="0"/>
          <tpl fld="6" item="0"/>
          <tpl fld="1" item="1"/>
          <tpl hier="218" item="2"/>
          <tpl fld="3" item="7"/>
          <tpl fld="7" item="2"/>
        </tpls>
      </n>
      <n v="9.3113513513513517" in="1">
        <tpls c="6">
          <tpl fld="0" item="0"/>
          <tpl fld="6" item="1"/>
          <tpl fld="1" item="1"/>
          <tpl hier="218" item="2"/>
          <tpl fld="3" item="5"/>
          <tpl fld="5" item="5"/>
        </tpls>
      </n>
      <n v="28.4" in="1">
        <tpls c="6">
          <tpl fld="0" item="0"/>
          <tpl fld="6" item="4"/>
          <tpl fld="1" item="1"/>
          <tpl hier="218" item="2"/>
          <tpl fld="3" item="1"/>
          <tpl fld="5" item="3"/>
        </tpls>
      </n>
      <n v="2.2399999999999998" in="1">
        <tpls c="6">
          <tpl fld="0" item="0"/>
          <tpl fld="6" item="0"/>
          <tpl fld="1" item="1"/>
          <tpl hier="218" item="2"/>
          <tpl fld="3" item="3"/>
          <tpl fld="5" item="0"/>
        </tpls>
      </n>
      <m in="1">
        <tpls c="6">
          <tpl fld="0" item="0"/>
          <tpl fld="6" item="3"/>
          <tpl fld="1" item="1"/>
          <tpl hier="218" item="2"/>
          <tpl fld="3" item="4"/>
          <tpl fld="5" item="6"/>
        </tpls>
      </m>
      <n v="5" in="1">
        <tpls c="6">
          <tpl fld="0" item="0"/>
          <tpl fld="6" item="0"/>
          <tpl fld="1" item="1"/>
          <tpl hier="218" item="2"/>
          <tpl fld="3" item="7"/>
          <tpl fld="7" item="4"/>
        </tpls>
      </n>
      <n v="8.5805405405405413" in="1">
        <tpls c="6">
          <tpl fld="0" item="0"/>
          <tpl fld="6" item="3"/>
          <tpl fld="1" item="1"/>
          <tpl hier="218" item="2"/>
          <tpl fld="3" item="3"/>
          <tpl fld="5" item="8"/>
        </tpls>
      </n>
      <n v="13.160000000000002" in="1">
        <tpls c="6">
          <tpl fld="0" item="0"/>
          <tpl fld="6" item="2"/>
          <tpl fld="1" item="1"/>
          <tpl hier="218" item="2"/>
          <tpl fld="3" item="4"/>
          <tpl fld="5" item="3"/>
        </tpls>
      </n>
      <n v="3.7600000000000002" in="1">
        <tpls c="6">
          <tpl fld="8" item="0"/>
          <tpl fld="0" item="0"/>
          <tpl fld="1" item="1"/>
          <tpl hier="218" item="2"/>
          <tpl fld="3" item="3"/>
          <tpl fld="5" item="1"/>
        </tpls>
      </n>
      <m in="1">
        <tpls c="6">
          <tpl fld="0" item="0"/>
          <tpl fld="2" item="0"/>
          <tpl fld="1" item="1"/>
          <tpl hier="218" item="2"/>
          <tpl fld="3" item="3"/>
          <tpl fld="5" item="4"/>
        </tpls>
      </m>
      <m in="1">
        <tpls c="6">
          <tpl fld="0" item="0"/>
          <tpl fld="6" item="0"/>
          <tpl fld="1" item="1"/>
          <tpl hier="218" item="2"/>
          <tpl fld="3" item="5"/>
          <tpl fld="5" item="6"/>
        </tpls>
      </m>
      <n v="3.6917837837837837" in="1">
        <tpls c="5">
          <tpl fld="0" item="0"/>
          <tpl fld="6" item="3"/>
          <tpl fld="1" item="1"/>
          <tpl hier="218" item="2"/>
          <tpl fld="3" item="6"/>
        </tpls>
      </n>
      <n v="21.560810810810807" in="1">
        <tpls c="6">
          <tpl fld="0" item="0"/>
          <tpl fld="6" item="2"/>
          <tpl fld="1" item="1"/>
          <tpl hier="218" item="2"/>
          <tpl fld="3" item="3"/>
          <tpl fld="5" item="3"/>
        </tpls>
      </n>
      <n v="3" in="1">
        <tpls c="6">
          <tpl fld="8" item="4"/>
          <tpl fld="0" item="0"/>
          <tpl fld="1" item="1"/>
          <tpl hier="218" item="2"/>
          <tpl fld="3" item="4"/>
          <tpl fld="5" item="8"/>
        </tpls>
      </n>
      <n v="5.973837837837837" in="1">
        <tpls c="6">
          <tpl fld="0" item="0"/>
          <tpl fld="2" item="2"/>
          <tpl fld="1" item="1"/>
          <tpl hier="218" item="2"/>
          <tpl fld="3" item="3"/>
          <tpl fld="5" item="0"/>
        </tpls>
      </n>
      <m in="1">
        <tpls c="6">
          <tpl fld="0" item="0"/>
          <tpl fld="2" item="0"/>
          <tpl fld="1" item="1"/>
          <tpl hier="218" item="2"/>
          <tpl fld="3" item="4"/>
          <tpl fld="5" item="6"/>
        </tpls>
      </m>
      <n v="1" in="1">
        <tpls c="5">
          <tpl fld="0" item="0"/>
          <tpl fld="6" item="3"/>
          <tpl fld="1" item="1"/>
          <tpl hier="218" item="2"/>
          <tpl fld="3" item="0"/>
        </tpls>
      </n>
      <n v="2.4" in="1">
        <tpls c="6">
          <tpl fld="0" item="0"/>
          <tpl fld="6" item="0"/>
          <tpl fld="1" item="1"/>
          <tpl hier="218" item="2"/>
          <tpl fld="3" item="5"/>
          <tpl fld="5" item="4"/>
        </tpls>
      </n>
      <n v="1" in="1">
        <tpls c="6">
          <tpl fld="0" item="0"/>
          <tpl fld="6" item="0"/>
          <tpl fld="1" item="1"/>
          <tpl hier="218" item="2"/>
          <tpl fld="3" item="1"/>
          <tpl fld="5" item="7"/>
        </tpls>
      </n>
      <n v="0.96" in="1">
        <tpls c="6">
          <tpl fld="0" item="0"/>
          <tpl fld="6" item="1"/>
          <tpl fld="1" item="1"/>
          <tpl hier="218" item="2"/>
          <tpl fld="3" item="3"/>
          <tpl fld="5" item="5"/>
        </tpls>
      </n>
      <n v="2.027135135135135" in="1">
        <tpls c="6">
          <tpl fld="0" item="0"/>
          <tpl fld="6" item="0"/>
          <tpl fld="1" item="1"/>
          <tpl hier="218" item="2"/>
          <tpl fld="3" item="4"/>
          <tpl fld="5" item="7"/>
        </tpls>
      </n>
      <n v="11.366486486486487" in="1">
        <tpls c="6">
          <tpl fld="0" item="0"/>
          <tpl fld="6" item="2"/>
          <tpl fld="1" item="1"/>
          <tpl hier="218" item="2"/>
          <tpl fld="3" item="4"/>
          <tpl fld="5" item="5"/>
        </tpls>
      </n>
      <m in="1">
        <tpls c="6">
          <tpl fld="0" item="0"/>
          <tpl fld="6" item="3"/>
          <tpl fld="1" item="1"/>
          <tpl hier="218" item="2"/>
          <tpl fld="3" item="1"/>
          <tpl fld="5" item="4"/>
        </tpls>
      </m>
      <n v="2.4" in="1">
        <tpls c="6">
          <tpl fld="0" item="0"/>
          <tpl fld="6" item="3"/>
          <tpl fld="1" item="1"/>
          <tpl hier="218" item="2"/>
          <tpl fld="3" item="1"/>
          <tpl fld="5" item="0"/>
        </tpls>
      </n>
      <n v="8.68" in="1">
        <tpls c="6">
          <tpl fld="0" item="0"/>
          <tpl fld="6" item="0"/>
          <tpl fld="1" item="1"/>
          <tpl hier="218" item="2"/>
          <tpl fld="3" item="3"/>
          <tpl fld="5" item="3"/>
        </tpls>
      </n>
      <n v="2.48" in="1">
        <tpls c="6">
          <tpl fld="0" item="0"/>
          <tpl fld="6" item="4"/>
          <tpl fld="1" item="1"/>
          <tpl hier="218" item="2"/>
          <tpl fld="3" item="3"/>
          <tpl fld="5" item="1"/>
        </tpls>
      </n>
      <n v="2.2000000000000002" in="1">
        <tpls c="6">
          <tpl fld="0" item="0"/>
          <tpl fld="6" item="4"/>
          <tpl fld="1" item="1"/>
          <tpl hier="218" item="2"/>
          <tpl fld="3" item="4"/>
          <tpl fld="5" item="5"/>
        </tpls>
      </n>
      <m in="1">
        <tpls c="6">
          <tpl fld="0" item="0"/>
          <tpl fld="6" item="1"/>
          <tpl fld="1" item="1"/>
          <tpl hier="218" item="2"/>
          <tpl fld="3" item="1"/>
          <tpl fld="5" item="4"/>
        </tpls>
      </m>
      <n v="7.3881081081081081" in="1">
        <tpls c="6">
          <tpl fld="0" item="0"/>
          <tpl fld="6" item="2"/>
          <tpl fld="1" item="1"/>
          <tpl hier="218" item="2"/>
          <tpl fld="3" item="1"/>
          <tpl fld="5" item="6"/>
        </tpls>
      </n>
      <m in="1">
        <tpls c="6">
          <tpl fld="0" item="0"/>
          <tpl fld="6" item="4"/>
          <tpl fld="1" item="1"/>
          <tpl hier="218" item="2"/>
          <tpl fld="3" item="5"/>
          <tpl fld="5" item="2"/>
        </tpls>
      </m>
      <n v="0.88000000000000012" in="1">
        <tpls c="6">
          <tpl fld="0" item="0"/>
          <tpl fld="6" item="0"/>
          <tpl fld="1" item="1"/>
          <tpl hier="218" item="2"/>
          <tpl fld="3" item="3"/>
          <tpl fld="5" item="7"/>
        </tpls>
      </n>
      <n v="4.4399999999999995" in="1">
        <tpls c="6">
          <tpl fld="0" item="0"/>
          <tpl fld="2" item="2"/>
          <tpl fld="1" item="1"/>
          <tpl hier="218" item="2"/>
          <tpl fld="3" item="4"/>
          <tpl fld="5" item="1"/>
        </tpls>
      </n>
      <n v="8.52" in="1">
        <tpls c="6">
          <tpl fld="0" item="0"/>
          <tpl fld="6" item="1"/>
          <tpl fld="1" item="1"/>
          <tpl hier="218" item="2"/>
          <tpl fld="3" item="7"/>
          <tpl fld="7" item="2"/>
        </tpls>
      </n>
      <n v="0.6" in="1">
        <tpls c="6">
          <tpl fld="0" item="0"/>
          <tpl fld="6" item="1"/>
          <tpl fld="1" item="1"/>
          <tpl hier="218" item="2"/>
          <tpl fld="3" item="3"/>
          <tpl fld="5" item="0"/>
        </tpls>
      </n>
      <m in="1">
        <tpls c="6">
          <tpl fld="0" item="0"/>
          <tpl fld="6" item="0"/>
          <tpl fld="1" item="1"/>
          <tpl hier="218" item="2"/>
          <tpl fld="3" item="4"/>
          <tpl fld="5" item="2"/>
        </tpls>
      </m>
      <n v="4.2" in="1">
        <tpls c="6">
          <tpl fld="0" item="0"/>
          <tpl fld="6" item="0"/>
          <tpl fld="1" item="1"/>
          <tpl hier="218" item="2"/>
          <tpl fld="3" item="1"/>
          <tpl fld="5" item="5"/>
        </tpls>
      </n>
      <n v="1" in="1">
        <tpls c="6">
          <tpl fld="0" item="0"/>
          <tpl fld="6" item="2"/>
          <tpl fld="1" item="1"/>
          <tpl hier="218" item="2"/>
          <tpl fld="3" item="4"/>
          <tpl fld="5" item="4"/>
        </tpls>
      </n>
      <n v="640.85956756756764" in="1">
        <tpls c="3">
          <tpl fld="1" item="1"/>
          <tpl hier="218" item="2"/>
          <tpl fld="3" item="7"/>
        </tpls>
      </n>
      <n v="96.626324324324315" in="1">
        <tpls c="3">
          <tpl fld="1" item="1"/>
          <tpl hier="218" item="2"/>
          <tpl fld="3" item="6"/>
        </tpls>
      </n>
      <n v="1518" in="0">
        <tpls c="3">
          <tpl fld="1" item="3"/>
          <tpl hier="218" item="2"/>
          <tpl fld="3" item="2"/>
        </tpls>
      </n>
      <n v="928" in="0">
        <tpls c="3">
          <tpl fld="1" item="3"/>
          <tpl hier="218" item="2"/>
          <tpl fld="3" item="6"/>
        </tpls>
      </n>
      <n v="4.2441621621621621" in="1">
        <tpls c="6">
          <tpl fld="0" item="0"/>
          <tpl fld="1" item="1"/>
          <tpl fld="9" item="1"/>
          <tpl hier="218" item="2"/>
          <tpl fld="3" item="3"/>
          <tpl fld="5" item="6"/>
        </tpls>
      </n>
      <n v="6" in="1">
        <tpls c="6">
          <tpl fld="0" item="0"/>
          <tpl fld="6" item="3"/>
          <tpl fld="1" item="1"/>
          <tpl hier="218" item="2"/>
          <tpl fld="3" item="5"/>
          <tpl fld="5" item="5"/>
        </tpls>
      </n>
      <n v="1.3754646840148699E-2" in="2">
        <tpls c="5">
          <tpl fld="0" item="0"/>
          <tpl fld="2" item="3"/>
          <tpl fld="1" item="2"/>
          <tpl hier="218" item="2"/>
          <tpl fld="3" item="7"/>
        </tpls>
      </n>
      <n v="3.031722200370849E-2" in="2">
        <tpls c="5">
          <tpl fld="0" item="0"/>
          <tpl fld="6" item="2"/>
          <tpl fld="1" item="2"/>
          <tpl hier="218" item="2"/>
          <tpl fld="3" item="1"/>
        </tpls>
      </n>
      <n v="1.6979591836734694E-2" in="2">
        <tpls c="5">
          <tpl fld="0" item="0"/>
          <tpl fld="2" item="2"/>
          <tpl fld="1" item="2"/>
          <tpl hier="218" item="2"/>
          <tpl fld="3" item="2"/>
        </tpls>
      </n>
      <n v="9.9075521478033911E-3" in="2">
        <tpls c="5">
          <tpl fld="8" item="2"/>
          <tpl fld="0" item="0"/>
          <tpl fld="1" item="2"/>
          <tpl hier="218" item="2"/>
          <tpl fld="3" item="5"/>
        </tpls>
      </n>
      <n v="5.24" in="1">
        <tpls c="6">
          <tpl fld="0" item="0"/>
          <tpl fld="1" item="1"/>
          <tpl fld="9" item="0"/>
          <tpl hier="218" item="2"/>
          <tpl fld="3" item="4"/>
          <tpl fld="5" item="1"/>
        </tpls>
      </n>
      <n v="2.0061926003673576E-2" in="2">
        <tpls c="5">
          <tpl fld="0" item="0"/>
          <tpl fld="6" item="4"/>
          <tpl fld="1" item="2"/>
          <tpl hier="218" item="2"/>
          <tpl fld="3" item="4"/>
        </tpls>
      </n>
      <m in="2">
        <tpls c="5">
          <tpl fld="8" item="4"/>
          <tpl fld="0" item="0"/>
          <tpl fld="1" item="2"/>
          <tpl hier="218" item="2"/>
          <tpl fld="3" item="7"/>
        </tpls>
      </m>
      <n v="13.877027027027028" in="1">
        <tpls c="6">
          <tpl fld="8" item="4"/>
          <tpl fld="0" item="0"/>
          <tpl fld="1" item="1"/>
          <tpl hier="218" item="2"/>
          <tpl fld="3" item="3"/>
          <tpl fld="5" item="8"/>
        </tpls>
      </n>
      <n v="6.8" in="1">
        <tpls c="6">
          <tpl fld="8" item="1"/>
          <tpl fld="0" item="0"/>
          <tpl fld="1" item="1"/>
          <tpl hier="218" item="2"/>
          <tpl fld="3" item="1"/>
          <tpl fld="5" item="4"/>
        </tpls>
      </n>
      <n v="55.732432432432432" in="1">
        <tpls c="6">
          <tpl fld="0" item="0"/>
          <tpl fld="2" item="1"/>
          <tpl fld="1" item="1"/>
          <tpl hier="218" item="2"/>
          <tpl fld="3" item="5"/>
          <tpl fld="5" item="1"/>
        </tpls>
      </n>
      <m in="1">
        <tpls c="6">
          <tpl fld="0" item="0"/>
          <tpl fld="1" item="1"/>
          <tpl fld="9" item="0"/>
          <tpl hier="218" item="2"/>
          <tpl fld="3" item="4"/>
          <tpl fld="5" item="2"/>
        </tpls>
      </m>
      <n v="6.2667567567567559" in="1">
        <tpls c="6">
          <tpl fld="8" item="4"/>
          <tpl fld="0" item="0"/>
          <tpl fld="1" item="1"/>
          <tpl hier="218" item="2"/>
          <tpl fld="3" item="5"/>
          <tpl fld="5" item="3"/>
        </tpls>
      </n>
      <m in="1">
        <tpls c="6">
          <tpl fld="8" item="3"/>
          <tpl fld="0" item="0"/>
          <tpl fld="1" item="1"/>
          <tpl hier="218" item="2"/>
          <tpl fld="3" item="3"/>
          <tpl fld="5" item="4"/>
        </tpls>
      </m>
      <n v="25.32" in="1">
        <tpls c="6">
          <tpl fld="0" item="0"/>
          <tpl fld="2" item="4"/>
          <tpl fld="1" item="1"/>
          <tpl hier="218" item="2"/>
          <tpl fld="3" item="5"/>
          <tpl fld="5" item="1"/>
        </tpls>
      </n>
      <n v="0.10412319431500465" in="2">
        <tpls c="5">
          <tpl fld="0" item="0"/>
          <tpl fld="1" item="2"/>
          <tpl hier="195" item="4294967295"/>
          <tpl hier="218" item="2"/>
          <tpl fld="3" item="6"/>
        </tpls>
      </n>
      <n v="1.2" in="1">
        <tpls c="6">
          <tpl fld="8" item="1"/>
          <tpl fld="0" item="0"/>
          <tpl fld="1" item="1"/>
          <tpl hier="218" item="2"/>
          <tpl fld="3" item="1"/>
          <tpl fld="5" item="2"/>
        </tpls>
      </n>
      <m in="1">
        <tpls c="6">
          <tpl fld="8" item="4"/>
          <tpl fld="0" item="0"/>
          <tpl fld="1" item="1"/>
          <tpl hier="218" item="2"/>
          <tpl fld="3" item="1"/>
          <tpl fld="5" item="6"/>
        </tpls>
      </m>
      <n v="1.0788648648648649" in="1">
        <tpls c="6">
          <tpl fld="8" item="0"/>
          <tpl fld="0" item="0"/>
          <tpl fld="1" item="1"/>
          <tpl hier="218" item="2"/>
          <tpl fld="3" item="3"/>
          <tpl fld="5" item="2"/>
        </tpls>
      </n>
      <m in="1">
        <tpls c="6">
          <tpl fld="8" item="3"/>
          <tpl fld="0" item="0"/>
          <tpl fld="1" item="1"/>
          <tpl hier="218" item="2"/>
          <tpl fld="3" item="3"/>
          <tpl fld="5" item="2"/>
        </tpls>
      </m>
      <m in="1">
        <tpls c="6">
          <tpl fld="0" item="0"/>
          <tpl fld="2" item="4"/>
          <tpl fld="1" item="1"/>
          <tpl hier="218" item="2"/>
          <tpl fld="3" item="3"/>
          <tpl fld="5" item="7"/>
        </tpls>
      </m>
      <n v="8.120000000000001" in="1">
        <tpls c="6">
          <tpl fld="0" item="0"/>
          <tpl fld="2" item="4"/>
          <tpl fld="1" item="1"/>
          <tpl hier="218" item="2"/>
          <tpl fld="3" item="5"/>
          <tpl fld="5" item="5"/>
        </tpls>
      </n>
      <n v="371.28427027027033" in="1">
        <tpls c="5">
          <tpl fld="0" item="0"/>
          <tpl fld="1" item="1"/>
          <tpl fld="9" item="1"/>
          <tpl hier="218" item="2"/>
          <tpl fld="4" item="0"/>
        </tpls>
      </n>
      <n v="1" in="1">
        <tpls c="6">
          <tpl fld="0" item="0"/>
          <tpl fld="2" item="2"/>
          <tpl fld="1" item="1"/>
          <tpl hier="218" item="2"/>
          <tpl fld="3" item="7"/>
          <tpl fld="7" item="0"/>
        </tpls>
      </n>
      <n v="5.4799999999999995" in="1">
        <tpls c="6">
          <tpl fld="0" item="0"/>
          <tpl fld="2" item="4"/>
          <tpl fld="1" item="1"/>
          <tpl hier="218" item="2"/>
          <tpl fld="3" item="7"/>
          <tpl fld="7" item="2"/>
        </tpls>
      </n>
      <n v="25.725999999999996" in="1">
        <tpls c="6">
          <tpl fld="0" item="0"/>
          <tpl fld="2" item="2"/>
          <tpl fld="1" item="1"/>
          <tpl hier="218" item="2"/>
          <tpl fld="3" item="3"/>
          <tpl fld="5" item="5"/>
        </tpls>
      </n>
      <m in="1">
        <tpls c="6">
          <tpl fld="0" item="0"/>
          <tpl fld="2" item="3"/>
          <tpl fld="1" item="1"/>
          <tpl hier="218" item="2"/>
          <tpl fld="3" item="3"/>
          <tpl fld="5" item="4"/>
        </tpls>
      </m>
      <m in="1">
        <tpls c="6">
          <tpl fld="0" item="0"/>
          <tpl fld="2" item="0"/>
          <tpl fld="1" item="1"/>
          <tpl hier="218" item="2"/>
          <tpl fld="3" item="4"/>
          <tpl fld="5" item="3"/>
        </tpls>
      </m>
      <n v="0.40540540540540543" in="1">
        <tpls c="6">
          <tpl fld="0" item="0"/>
          <tpl fld="2" item="5"/>
          <tpl fld="1" item="1"/>
          <tpl hier="218" item="2"/>
          <tpl fld="3" item="4"/>
          <tpl fld="5" item="7"/>
        </tpls>
      </n>
      <n v="3.9729729729729728" in="1">
        <tpls c="6">
          <tpl fld="8" item="0"/>
          <tpl fld="0" item="0"/>
          <tpl fld="1" item="1"/>
          <tpl hier="218" item="2"/>
          <tpl fld="3" item="7"/>
          <tpl fld="7" item="1"/>
        </tpls>
      </n>
      <n v="7.88" in="1">
        <tpls c="6">
          <tpl fld="0" item="0"/>
          <tpl fld="2" item="3"/>
          <tpl fld="1" item="1"/>
          <tpl hier="218" item="2"/>
          <tpl fld="3" item="1"/>
          <tpl fld="5" item="7"/>
        </tpls>
      </n>
      <m in="1">
        <tpls c="6">
          <tpl fld="0" item="0"/>
          <tpl fld="2" item="4"/>
          <tpl fld="1" item="1"/>
          <tpl hier="218" item="2"/>
          <tpl fld="3" item="4"/>
          <tpl fld="5" item="2"/>
        </tpls>
      </m>
      <n v="1.6" in="1">
        <tpls c="6">
          <tpl fld="0" item="0"/>
          <tpl fld="2" item="4"/>
          <tpl fld="1" item="1"/>
          <tpl hier="218" item="2"/>
          <tpl fld="3" item="7"/>
          <tpl fld="7" item="3"/>
        </tpls>
      </n>
      <m in="1">
        <tpls c="6">
          <tpl fld="0" item="0"/>
          <tpl fld="2" item="4"/>
          <tpl fld="1" item="1"/>
          <tpl hier="218" item="2"/>
          <tpl fld="3" item="4"/>
          <tpl fld="5" item="0"/>
        </tpls>
      </m>
      <n v="2.2000000000000002" in="1">
        <tpls c="6">
          <tpl fld="0" item="0"/>
          <tpl fld="1" item="1"/>
          <tpl fld="9" item="0"/>
          <tpl hier="218" item="2"/>
          <tpl fld="3" item="1"/>
          <tpl fld="5" item="2"/>
        </tpls>
      </n>
      <n v="2.2000000000000002" in="1">
        <tpls c="6">
          <tpl fld="0" item="0"/>
          <tpl fld="2" item="1"/>
          <tpl fld="1" item="1"/>
          <tpl hier="218" item="2"/>
          <tpl fld="3" item="1"/>
          <tpl fld="5" item="4"/>
        </tpls>
      </n>
      <m in="1">
        <tpls c="6">
          <tpl fld="0" item="0"/>
          <tpl fld="2" item="5"/>
          <tpl fld="1" item="1"/>
          <tpl hier="218" item="2"/>
          <tpl fld="3" item="3"/>
          <tpl fld="5" item="8"/>
        </tpls>
      </m>
      <n v="3.0388648648648653" in="1">
        <tpls c="6">
          <tpl fld="0" item="0"/>
          <tpl fld="2" item="2"/>
          <tpl fld="1" item="1"/>
          <tpl hier="218" item="2"/>
          <tpl fld="3" item="3"/>
          <tpl fld="5" item="2"/>
        </tpls>
      </n>
      <m in="1">
        <tpls c="6">
          <tpl fld="0" item="0"/>
          <tpl fld="2" item="1"/>
          <tpl fld="1" item="1"/>
          <tpl hier="218" item="2"/>
          <tpl fld="3" item="4"/>
          <tpl fld="5" item="0"/>
        </tpls>
      </m>
      <n v="1" in="1">
        <tpls c="6">
          <tpl fld="0" item="0"/>
          <tpl fld="6" item="2"/>
          <tpl fld="1" item="1"/>
          <tpl hier="218" item="2"/>
          <tpl fld="3" item="5"/>
          <tpl fld="5" item="2"/>
        </tpls>
      </n>
      <n v="83.152594594594603" in="1">
        <tpls c="5">
          <tpl fld="0" item="0"/>
          <tpl fld="1" item="1"/>
          <tpl hier="218" item="2"/>
          <tpl fld="3" item="1"/>
          <tpl fld="5" item="1"/>
        </tpls>
      </n>
      <n v="0.8" in="1">
        <tpls c="6">
          <tpl fld="0" item="0"/>
          <tpl fld="6" item="1"/>
          <tpl fld="1" item="1"/>
          <tpl hier="218" item="2"/>
          <tpl fld="3" item="4"/>
          <tpl fld="5" item="0"/>
        </tpls>
      </n>
      <n v="12.883243243243241" in="1">
        <tpls c="6">
          <tpl fld="0" item="0"/>
          <tpl fld="6" item="0"/>
          <tpl fld="1" item="1"/>
          <tpl hier="218" item="2"/>
          <tpl fld="3" item="1"/>
          <tpl fld="5" item="3"/>
        </tpls>
      </n>
      <n v="1.7600000000000002" in="1">
        <tpls c="6">
          <tpl fld="0" item="0"/>
          <tpl fld="6" item="3"/>
          <tpl fld="1" item="1"/>
          <tpl hier="218" item="2"/>
          <tpl fld="3" item="7"/>
          <tpl fld="7" item="4"/>
        </tpls>
      </n>
      <n v="1.8" in="1">
        <tpls c="6">
          <tpl fld="0" item="0"/>
          <tpl fld="6" item="3"/>
          <tpl fld="1" item="1"/>
          <tpl hier="218" item="2"/>
          <tpl fld="3" item="1"/>
          <tpl fld="5" item="1"/>
        </tpls>
      </n>
      <n v="11.154054054054054" in="1">
        <tpls c="6">
          <tpl fld="0" item="0"/>
          <tpl fld="6" item="2"/>
          <tpl fld="1" item="1"/>
          <tpl hier="218" item="2"/>
          <tpl fld="3" item="1"/>
          <tpl fld="5" item="0"/>
        </tpls>
      </n>
      <m in="1">
        <tpls c="6">
          <tpl fld="0" item="0"/>
          <tpl fld="2" item="3"/>
          <tpl fld="1" item="1"/>
          <tpl hier="218" item="2"/>
          <tpl fld="3" item="5"/>
          <tpl fld="5" item="2"/>
        </tpls>
      </m>
      <n v="20.967567567567567" in="1">
        <tpls c="6">
          <tpl fld="0" item="0"/>
          <tpl fld="6" item="4"/>
          <tpl fld="1" item="1"/>
          <tpl hier="218" item="2"/>
          <tpl fld="3" item="1"/>
          <tpl fld="5" item="1"/>
        </tpls>
      </n>
      <n v="3.7600000000000002" in="1">
        <tpls c="6">
          <tpl fld="0" item="0"/>
          <tpl fld="6" item="4"/>
          <tpl fld="1" item="1"/>
          <tpl hier="218" item="2"/>
          <tpl fld="3" item="4"/>
          <tpl fld="5" item="8"/>
        </tpls>
      </n>
      <m in="1">
        <tpls c="6">
          <tpl fld="0" item="0"/>
          <tpl fld="6" item="2"/>
          <tpl fld="1" item="1"/>
          <tpl hier="218" item="2"/>
          <tpl fld="3" item="3"/>
          <tpl fld="5" item="2"/>
        </tpls>
      </m>
      <n v="15.521081081081082" in="1">
        <tpls c="6">
          <tpl fld="0" item="0"/>
          <tpl fld="6" item="2"/>
          <tpl fld="1" item="1"/>
          <tpl hier="218" item="2"/>
          <tpl fld="3" item="1"/>
          <tpl fld="5" item="7"/>
        </tpls>
      </n>
      <n v="17.975675675675674" in="1">
        <tpls c="6">
          <tpl fld="0" item="0"/>
          <tpl fld="2" item="2"/>
          <tpl fld="1" item="1"/>
          <tpl hier="218" item="2"/>
          <tpl fld="3" item="5"/>
          <tpl fld="5" item="0"/>
        </tpls>
      </n>
      <n v="3.9200000000000004" in="1">
        <tpls c="6">
          <tpl fld="0" item="0"/>
          <tpl fld="6" item="1"/>
          <tpl fld="1" item="1"/>
          <tpl hier="218" item="2"/>
          <tpl fld="3" item="5"/>
          <tpl fld="5" item="0"/>
        </tpls>
      </n>
      <n v="1" in="1">
        <tpls c="6">
          <tpl fld="0" item="0"/>
          <tpl fld="6" item="4"/>
          <tpl fld="1" item="1"/>
          <tpl hier="218" item="2"/>
          <tpl fld="3" item="4"/>
          <tpl fld="5" item="6"/>
        </tpls>
      </n>
      <n v="5.6400000000000006" in="1">
        <tpls c="6">
          <tpl fld="0" item="0"/>
          <tpl fld="6" item="0"/>
          <tpl fld="1" item="1"/>
          <tpl hier="218" item="2"/>
          <tpl fld="3" item="1"/>
          <tpl fld="5" item="0"/>
        </tpls>
      </n>
      <n v="36.039459459459458" in="1">
        <tpls c="6">
          <tpl fld="0" item="0"/>
          <tpl fld="6" item="2"/>
          <tpl fld="1" item="1"/>
          <tpl hier="218" item="2"/>
          <tpl fld="3" item="7"/>
          <tpl fld="7" item="4"/>
        </tpls>
      </n>
      <m in="1">
        <tpls c="6">
          <tpl fld="8" item="4"/>
          <tpl fld="0" item="0"/>
          <tpl fld="1" item="1"/>
          <tpl hier="218" item="2"/>
          <tpl fld="3" item="5"/>
          <tpl fld="5" item="6"/>
        </tpls>
      </m>
      <n v="1" in="1">
        <tpls c="6">
          <tpl fld="0" item="0"/>
          <tpl fld="6" item="1"/>
          <tpl fld="1" item="1"/>
          <tpl hier="218" item="2"/>
          <tpl fld="3" item="4"/>
          <tpl fld="5" item="6"/>
        </tpls>
      </n>
      <n v="700.09183783783783" in="1">
        <tpls c="3">
          <tpl fld="1" item="1"/>
          <tpl hier="218" item="2"/>
          <tpl fld="3" item="5"/>
        </tpls>
      </n>
    </entries>
    <sets count="3">
      <set count="1" maxRank="1" setDefinition="{[Rapporteringsmåned].[Rapporteringsmåned].&amp;[Sep 2015]}">
        <tpls c="1">
          <tpl fld="11" item="0"/>
        </tpls>
      </set>
      <set count="1" maxRank="1" setDefinition="{[Rapporteringsmåned].[Rapporteringsmåned].&amp;[Okt 2015]}">
        <tpls c="1">
          <tpl fld="11" item="1"/>
        </tpls>
      </set>
      <set count="1" maxRank="1" setDefinition="{[Rapporteringsmåned].[Rapporteringsmåned].&amp;[Nov 2015]}">
        <tpls c="1">
          <tpl fld="11" item="2"/>
        </tpls>
      </set>
    </sets>
    <queryCache count="49">
      <query mdx="[Betalingsstatus].[Betalende medlem]">
        <tpls c="1">
          <tpl fld="0" item="0"/>
        </tpls>
      </query>
      <query mdx="[Measures].[Medlemstal]">
        <tpls c="1">
          <tpl fld="1" item="0"/>
        </tpls>
      </query>
      <query mdx="[Kandidatalder].[Kandidatalder Gruppe Niveau1].[All].[&lt; 1 år]">
        <tpls c="1">
          <tpl fld="2" item="0"/>
        </tpls>
      </query>
      <query mdx="[Kandidatalder].[Kandidatalder Gruppe Niveau1].[All].[1 år]">
        <tpls c="1">
          <tpl fld="2" item="1"/>
        </tpls>
      </query>
      <query mdx="[Uddannelse].[IDA Gruppe].&amp;[Phd]">
        <tpls c="1">
          <tpl fld="3" item="0"/>
        </tpls>
      </query>
      <query mdx="[Uddannelse].[IDA Gruppe].&amp;[Diplomingeniør]">
        <tpls c="1">
          <tpl fld="3" item="1"/>
        </tpls>
      </query>
      <query mdx="[Uddannelse].[IDA Gruppe].&amp;[Cand.it]">
        <tpls c="1">
          <tpl fld="3" item="2"/>
        </tpls>
      </query>
      <query mdx="[Uddannelse].[IDA Gruppe].&amp;[Teknikumingeniør]">
        <tpls c="1">
          <tpl fld="3" item="3"/>
        </tpls>
      </query>
      <query mdx="[Uddannelse].[IDA Gruppe].&amp;[Akademiingeniør]">
        <tpls c="1">
          <tpl fld="3" item="4"/>
        </tpls>
      </query>
      <query mdx="[Uddannelse].[IDA Gruppe].&amp;[Civilingeniører]">
        <tpls c="1">
          <tpl fld="3" item="5"/>
        </tpls>
      </query>
      <query mdx="[Uddannelse].[IDA Gruppe].&amp;[Bachelorer]">
        <tpls c="1">
          <tpl fld="3" item="6"/>
        </tpls>
      </query>
      <query mdx="[Uddannelse].[IDA Gruppe].&amp;[Cand.scient]">
        <tpls c="1">
          <tpl fld="3" item="7"/>
        </tpls>
      </query>
      <query mdx="[Uddannelse].[IDA Gruppe Niveau1].&amp;[Ingeniører]">
        <tpls c="1">
          <tpl fld="4" item="0"/>
        </tpls>
      </query>
      <query mdx="[Uddannelsesretning].[IDA Gruppe].&amp;[Kemi]">
        <tpls c="1">
          <tpl fld="5" item="0"/>
        </tpls>
      </query>
      <query mdx="[Kommune].[Region].[All].[Region Syddanmark]">
        <tpls c="1">
          <tpl fld="6" item="0"/>
        </tpls>
      </query>
      <query mdx="[Measures].[Fuldtidsledige]">
        <tpls c="1">
          <tpl fld="1" item="1"/>
        </tpls>
      </query>
      <query mdx="[Kommune].[Region].[All].[Region Nordjylland]">
        <tpls c="1">
          <tpl fld="6" item="1"/>
        </tpls>
      </query>
      <query mdx="[Kommune].[Region].[All].[Region Hovedstaden]">
        <tpls c="1">
          <tpl fld="6" item="2"/>
        </tpls>
      </query>
      <query mdx="[Uddannelsesretning].[IDA Gruppe Cand Scient].&amp;[Medicin mv.]">
        <tpls c="1">
          <tpl fld="7" item="0"/>
        </tpls>
      </query>
      <query mdx="[Uddannelsesretning].[IDA Gruppe].&amp;[Øvrige retninger/uoplyste]">
        <tpls c="1">
          <tpl fld="5" item="1"/>
        </tpls>
      </query>
      <query mdx="[Uddannelsesretning].[IDA Gruppe].&amp;[Anlæg]">
        <tpls c="1">
          <tpl fld="5" item="2"/>
        </tpls>
      </query>
      <query mdx="[Uddannelsesretning].[IDA Gruppe].&amp;[Elektronik-IT]">
        <tpls c="1">
          <tpl fld="5" item="3"/>
        </tpls>
      </query>
      <query mdx="[Uddannelsesretning].[IDA Gruppe Cand Scient].&amp;[Øvrige retninger/uoplyste]">
        <tpls c="1">
          <tpl fld="7" item="1"/>
        </tpls>
      </query>
      <query mdx="[Uddannelsesretning].[IDA Gruppe Cand Scient].&amp;[Geo-bio]">
        <tpls c="1">
          <tpl fld="7" item="2"/>
        </tpls>
      </query>
      <query mdx="[Uddannelsesretning].[IDA Gruppe Cand Scient].&amp;[Data og IT]">
        <tpls c="1">
          <tpl fld="7" item="3"/>
        </tpls>
      </query>
      <query mdx="[Uddannelsesretning].[IDA Gruppe].&amp;[Nye retninger]">
        <tpls c="1">
          <tpl fld="5" item="4"/>
        </tpls>
      </query>
      <query mdx="[Uddannelsesretning].[IDA Gruppe].&amp;[Bygning]">
        <tpls c="1">
          <tpl fld="5" item="5"/>
        </tpls>
      </query>
      <query mdx="[Uddannelsesretning].[IDA Gruppe].&amp;[Produktion]">
        <tpls c="1">
          <tpl fld="5" item="6"/>
        </tpls>
      </query>
      <query mdx="[Uddannelsesretning].[IDA Gruppe].&amp;[Teknisk ledelse]">
        <tpls c="1">
          <tpl fld="5" item="7"/>
        </tpls>
      </query>
      <query mdx="[Uddannelsesretning].[IDA Gruppe].&amp;[Maskin]">
        <tpls c="1">
          <tpl fld="5" item="8"/>
        </tpls>
      </query>
      <query mdx="[Kommune].[Region].[All].[Region Sjælland]">
        <tpls c="1">
          <tpl fld="6" item="3"/>
        </tpls>
      </query>
      <query mdx="[Uddannelsesretning].[IDA Gruppe Cand Scient].&amp;[Matematik-Fysik-Kemi]">
        <tpls c="1">
          <tpl fld="7" item="4"/>
        </tpls>
      </query>
      <query mdx="[Kommune].[Region].[All].[Region Midtjylland]">
        <tpls c="1">
          <tpl fld="6" item="4"/>
        </tpls>
      </query>
      <query mdx="[Kandidatalder].[Kandidatalder Gruppe Niveau1].[All].[15- år]">
        <tpls c="1">
          <tpl fld="2" item="2"/>
        </tpls>
      </query>
      <query mdx="[Kandidatalder].[Kandidatalder Gruppe Niveau1].[All].[10-14 år]">
        <tpls c="1">
          <tpl fld="2" item="3"/>
        </tpls>
      </query>
      <query mdx="[Kandidatalder].[Kandidatalder Gruppe Niveau1].[All].[5-9 år]">
        <tpls c="1">
          <tpl fld="2" item="4"/>
        </tpls>
      </query>
      <query mdx="[Kandidatalder].[Kandidatalder Gruppe Niveau1].[All].[2-4 år]">
        <tpls c="1">
          <tpl fld="2" item="5"/>
        </tpls>
      </query>
      <query mdx="[Alder].[Aldersgruppe 10 års interval].[All].[50-59 år]">
        <tpls c="1">
          <tpl fld="8" item="0"/>
        </tpls>
      </query>
      <query mdx="[Alder].[Aldersgruppe 10 års interval].[All].[20-29 år]">
        <tpls c="1">
          <tpl fld="8" item="1"/>
        </tpls>
      </query>
      <query mdx="[Alder].[Aldersgruppe 10 års interval].[All].[40-49 år]">
        <tpls c="1">
          <tpl fld="8" item="2"/>
        </tpls>
      </query>
      <query mdx="[Alder].[Aldersgruppe 10 års interval].[All].[30-39 år]">
        <tpls c="1">
          <tpl fld="8" item="3"/>
        </tpls>
      </query>
      <query mdx="[Alder].[Aldersgruppe 10 års interval].[All].[&gt; 59 år]">
        <tpls c="1">
          <tpl fld="8" item="4"/>
        </tpls>
      </query>
      <query mdx="[Medlem].[Køn].&amp;[Mand]">
        <tpls c="1">
          <tpl fld="9" item="0"/>
        </tpls>
      </query>
      <query mdx="[Medlem].[Køn].&amp;[Kvinde]">
        <tpls c="1">
          <tpl fld="9" item="1"/>
        </tpls>
      </query>
      <query mdx="[Measures].[Fuldtidsledighed]">
        <tpls c="1">
          <tpl fld="1" item="2"/>
        </tpls>
      </query>
      <query mdx="[Alder].[Aldersgruppe 10 års interval].[All]">
        <tpls c="1">
          <tpl hier="31" item="4294967295"/>
        </tpls>
      </query>
      <query mdx="[Dimittenddato].[Sommerdimittend].[All].[1]">
        <tpls c="1">
          <tpl fld="10" item="0"/>
        </tpls>
      </query>
      <query mdx="[Medlem].[Køn].[All]">
        <tpls c="1">
          <tpl hier="195" item="4294967295"/>
        </tpls>
      </query>
      <query mdx="[Measures].[Ledighedsmulige]">
        <tpls c="1">
          <tpl fld="1" item="3"/>
        </tpls>
      </query>
    </queryCache>
    <serverFormats count="3">
      <serverFormat format="#,0"/>
      <serverFormat format="#,0.00"/>
      <serverFormat format="#,0.0 %;-#,0.0 %;#,0.0 %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Tobias Lundgaard Harpsøe" refreshedDate="42356.552919675923" backgroundQuery="1" createdVersion="5" refreshedVersion="5" minRefreshableVersion="3" recordCount="0" supportSubquery="1" supportAdvancedDrill="1">
  <cacheSource type="external" connectionId="1"/>
  <cacheFields count="2">
    <cacheField name="[Rapporteringsmåned].[Rapporteringsmåned].[Rapporteringsmåned]" caption="Rapporteringsmåned" numFmtId="0" hierarchy="217" level="1">
      <sharedItems containsSemiMixedTypes="0" containsString="0"/>
    </cacheField>
    <cacheField name="[Uddannelse].[IDA Gruppe].[IDA Gruppe]" caption="IDA Gruppe" numFmtId="0" hierarchy="267" level="1">
      <sharedItems count="8">
        <s v="[Uddannelse].[IDA Gruppe].&amp;[Akademiingeniør]" c="Akademiingeniør"/>
        <s v="[Uddannelse].[IDA Gruppe].&amp;[Bachelorer]" c="Bachelorer"/>
        <s v="[Uddannelse].[IDA Gruppe].&amp;[Cand.it]" c="Cand.it"/>
        <s v="[Uddannelse].[IDA Gruppe].&amp;[Cand.scient]" c="Cand.scient"/>
        <s v="[Uddannelse].[IDA Gruppe].&amp;[Civilingeniører]" c="Civilingeniører"/>
        <s v="[Uddannelse].[IDA Gruppe].&amp;[Diplomingeniør]" c="Diplomingeniør"/>
        <s v="[Uddannelse].[IDA Gruppe].&amp;[Phd]" c="Phd"/>
        <s v="[Uddannelse].[IDA Gruppe].&amp;[Teknikumingeniør]" c="Teknikumingeniør"/>
      </sharedItems>
    </cacheField>
  </cacheFields>
  <cacheHierarchies count="1147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0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0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0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0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0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0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0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0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0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0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0" unbalanced="0"/>
    <cacheHierarchy uniqueName="[Afslutningsdato].[Dato]" caption="Dato" attribute="1" defaultMemberUniqueName="[Afslutningsdato].[Dato].[All]" allUniqueName="[Afslutningsdato].[Dato].[All]" dimensionUniqueName="[Afslutningsdato]" displayFolder="" count="0" unbalanced="0"/>
    <cacheHierarchy uniqueName="[Afslutningsdato].[Igår]" caption="Igår" attribute="1" defaultMemberUniqueName="[Afslutningsdato].[Igår].[All]" allUniqueName="[Afslutningsdato].[Igår].[All]" dimensionUniqueName="[Afslutningsdato]" displayFolder="" count="0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0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0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0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0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0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0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0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0" unbalanced="0"/>
    <cacheHierarchy uniqueName="[Afslutningsdato].[År]" caption="År" attribute="1" defaultMemberUniqueName="[Afslutningsdato].[År].[All]" allUniqueName="[Afslutningsdato].[År].[All]" dimensionUniqueName="[Afslutningsdato]" displayFolder="" count="0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0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0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0" unbalanced="0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0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0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0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dimensionUniqueName="[Alder]" displayFolder="" count="0" unbalanced="0"/>
    <cacheHierarchy uniqueName="[Alder].[SortOrder]" caption="SortOrder" attribute="1" defaultMemberUniqueName="[Alder].[SortOrder].[All]" allUniqueName="[Alder].[SortOrder].[All]" dimensionUniqueName="[Alder]" displayFolder="" count="0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0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0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0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0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0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0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0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0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0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0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0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0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0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0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0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0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0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0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0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0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0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0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0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0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0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0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0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0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0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0" unbalanced="0"/>
    <cacheHierarchy uniqueName="[Dato].[Afsluttede Måneder]" caption="Afsluttede Måneder" attribute="1" defaultMemberUniqueName="[Dato].[Afsluttede Måneder].[All]" allUniqueName="[Dato].[Afsluttede Måneder].[All]" dimensionUniqueName="[Dato]" displayFolder="" count="0" unbalanced="0"/>
    <cacheHierarchy uniqueName="[Dato].[Arbejdsdag]" caption="Arbejdsdag" attribute="1" defaultMemberUniqueName="[Dato].[Arbejdsdag].[All]" allUniqueName="[Dato].[Arbejdsdag].[All]" dimensionUniqueName="[Dato]" displayFolder="" count="0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0" unbalanced="0"/>
    <cacheHierarchy uniqueName="[Dato].[Dag I Måneden]" caption="Dag I Måneden" attribute="1" defaultMemberUniqueName="[Dato].[Dag I Måneden].[All]" allUniqueName="[Dato].[Dag I Måneden].[All]" dimensionUniqueName="[Dato]" displayFolder="" count="0" unbalanced="0"/>
    <cacheHierarchy uniqueName="[Dato].[Dagpenge Kvartal]" caption="Dagpenge Kvartal" attribute="1" defaultMemberUniqueName="[Dato].[Dagpenge Kvartal].[All]" allUniqueName="[Dato].[Dagpenge Kvartal].[All]" dimensionUniqueName="[Dato]" displayFolder="" count="0" unbalanced="0"/>
    <cacheHierarchy uniqueName="[Dato].[Dagpenge Periode]" caption="Dagpenge Periode" attribute="1" defaultMemberUniqueName="[Dato].[Dagpenge Periode].[All]" allUniqueName="[Dato].[Dagpenge Periode].[All]" dimensionUniqueName="[Dato]" displayFolder="" count="0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0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0" unbalanced="0"/>
    <cacheHierarchy uniqueName="[Dato].[Dagpenge Uge]" caption="Dagpenge Uge" attribute="1" defaultMemberUniqueName="[Dato].[Dagpenge Uge].[All]" allUniqueName="[Dato].[Dagpenge Uge].[All]" dimensionUniqueName="[Dato]" displayFolder="" count="0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0" unbalanced="0"/>
    <cacheHierarchy uniqueName="[Dato].[Dagpenge År]" caption="Dagpenge År" attribute="1" defaultMemberUniqueName="[Dato].[Dagpenge År].[All]" allUniqueName="[Dato].[Dagpenge År].[All]" dimensionUniqueName="[Dato]" displayFolder="" count="0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0" unbalanced="0"/>
    <cacheHierarchy uniqueName="[Dato].[Dato]" caption="Dato" attribute="1" defaultMemberUniqueName="[Dato].[Dato].[All]" allUniqueName="[Dato].[Dato].[All]" dimensionUniqueName="[Dato]" displayFolder="" count="0" unbalanced="0"/>
    <cacheHierarchy uniqueName="[Dato].[ForrigeUge]" caption="ForrigeUge" attribute="1" defaultMemberUniqueName="[Dato].[ForrigeUge].[All]" allUniqueName="[Dato].[ForrigeUge].[All]" dimensionUniqueName="[Dato]" displayFolder="" count="0" unbalanced="0"/>
    <cacheHierarchy uniqueName="[Dato].[Fremtid]" caption="Fremtid" attribute="1" defaultMemberUniqueName="[Dato].[Fremtid].[All]" allUniqueName="[Dato].[Fremtid].[All]" dimensionUniqueName="[Dato]" displayFolder="" count="0" unbalanced="0"/>
    <cacheHierarchy uniqueName="[Dato].[Helligdag]" caption="Helligdag" attribute="1" defaultMemberUniqueName="[Dato].[Helligdag].[All]" allUniqueName="[Dato].[Helligdag].[All]" dimensionUniqueName="[Dato]" displayFolder="" count="0" unbalanced="0"/>
    <cacheHierarchy uniqueName="[Dato].[Helligdag Navn]" caption="Helligdag Navn" attribute="1" defaultMemberUniqueName="[Dato].[Helligdag Navn].[All]" allUniqueName="[Dato].[Helligdag Navn].[All]" dimensionUniqueName="[Dato]" displayFolder="" count="0" unbalanced="0"/>
    <cacheHierarchy uniqueName="[Dato].[I går]" caption="I går" attribute="1" defaultMemberUniqueName="[Dato].[I går].[All]" allUniqueName="[Dato].[I går].[All]" dimensionUniqueName="[Dato]" displayFolder="" count="0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Måned Navn]" caption="Måned Navn" attribute="1" defaultMemberUniqueName="[Dato].[Måned Navn].[All]" allUniqueName="[Dato].[Måned Navn].[All]" dimensionUniqueName="[Dato]" displayFolder="" count="0" unbalanced="0"/>
    <cacheHierarchy uniqueName="[Dato].[Måned Navn Kort]" caption="Måned Navn Kort" attribute="1" defaultMemberUniqueName="[Dato].[Måned Navn Kort].[All]" allUniqueName="[Dato].[Måned Navn Kort].[All]" dimensionUniqueName="[Dato]" displayFolder="" count="0" unbalanced="0"/>
    <cacheHierarchy uniqueName="[Dato].[Månednummer]" caption="Månednummer" attribute="1" defaultMemberUniqueName="[Dato].[Månednummer].[All]" allUniqueName="[Dato].[Månednummer].[All]" dimensionUniqueName="[Dato]" displayFolder="" count="0" unbalanced="0"/>
    <cacheHierarchy uniqueName="[Dato].[Sidste Fem År]" caption="Sidste Fem År" attribute="1" defaultMemberUniqueName="[Dato].[Sidste Fem År].[All]" allUniqueName="[Dato].[Sidste Fem År].[All]" dimensionUniqueName="[Dato]" displayFolder="" count="0" unbalanced="0"/>
    <cacheHierarchy uniqueName="[Dato].[SidsteUge]" caption="SidsteUge" attribute="1" defaultMemberUniqueName="[Dato].[SidsteUge].[All]" allUniqueName="[Dato].[SidsteUge].[All]" dimensionUniqueName="[Dato]" displayFolder="" count="0" unbalanced="0"/>
    <cacheHierarchy uniqueName="[Dato].[Uge]" caption="Uge" attribute="1" defaultMemberUniqueName="[Dato].[Uge].[All]" allUniqueName="[Dato].[Uge].[All]" dimensionUniqueName="[Dato]" displayFolder="" count="0" unbalanced="0"/>
    <cacheHierarchy uniqueName="[Dato].[Uge Nummer]" caption="Uge Nummer" attribute="1" defaultMemberUniqueName="[Dato].[Uge Nummer].[All]" allUniqueName="[Dato].[Uge Nummer].[All]" dimensionUniqueName="[Dato]" displayFolder="" count="0" unbalanced="0"/>
    <cacheHierarchy uniqueName="[Dato].[Uge År]" caption="Uge År" attribute="1" defaultMemberUniqueName="[Dato].[Uge År].[All]" allUniqueName="[Dato].[Uge År].[All]" dimensionUniqueName="[Dato]" displayFolder="" count="0" unbalanced="0"/>
    <cacheHierarchy uniqueName="[Dato].[Ugedag]" caption="Ugedag" attribute="1" defaultMemberUniqueName="[Dato].[Ugedag].[All]" allUniqueName="[Dato].[Ugedag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 - Måned - Dato]" caption="År - Måned - Dato" defaultMemberUniqueName="[Dato].[År - Måned - Dato].[All]" allUniqueName="[Dato].[År - Måned - Dato].[All]" dimensionUniqueName="[Dato]" displayFolder="" count="0" unbalanced="0"/>
    <cacheHierarchy uniqueName="[Dato].[År - Uge - Dato]" caption="År - Uge - Dato" defaultMemberUniqueName="[Dato].[År - Uge - Dato].[All]" allUniqueName="[Dato].[År - Uge - Dato].[All]" dimensionUniqueName="[Dato]" displayFolder="" count="0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0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0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0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0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0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0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0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0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0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0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0" unbalanced="0"/>
    <cacheHierarchy uniqueName="[Deadlinedato].[Dato]" caption="Dato" attribute="1" defaultMemberUniqueName="[Deadlinedato].[Dato].[All]" allUniqueName="[Deadlinedato].[Dato].[All]" dimensionUniqueName="[Deadlinedato]" displayFolder="" count="0" unbalanced="0"/>
    <cacheHierarchy uniqueName="[Deadlinedato].[Igår]" caption="Igår" attribute="1" defaultMemberUniqueName="[Deadlinedato].[Igår].[All]" allUniqueName="[Deadlinedato].[Igår].[All]" dimensionUniqueName="[Deadlinedato]" displayFolder="" count="0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0" unbalanced="0"/>
    <cacheHierarchy uniqueName="[Deadlinedato].[Kvartal]" caption="Kvartal" attribute="1" defaultMemberUniqueName="[Deadlinedato].[Kvartal].[All]" allUniqueName="[Deadlinedato].[Kvartal].[All]" dimensionUniqueName="[Deadlinedato]" displayFolder="" count="0" unbalanced="0"/>
    <cacheHierarchy uniqueName="[Deadlinedato].[Måned]" caption="Måned" attribute="1" defaultMemberUniqueName="[Deadlinedato].[Måned].[All]" allUniqueName="[Deadlinedato].[Måned].[All]" dimensionUniqueName="[Deadlinedato]" displayFolder="" count="0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0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0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0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0" unbalanced="0"/>
    <cacheHierarchy uniqueName="[Deadlinedato].[Ugedag]" caption="Ugedag" attribute="1" defaultMemberUniqueName="[Deadlinedato].[Ugedag].[All]" allUniqueName="[Deadlinedato].[Ugedag].[All]" dimensionUniqueName="[Deadlinedato]" displayFolder="" count="0" unbalanced="0"/>
    <cacheHierarchy uniqueName="[Deadlinedato].[År]" caption="År" attribute="1" defaultMemberUniqueName="[Deadlinedato].[År].[All]" allUniqueName="[Deadlinedato].[År].[All]" dimensionUniqueName="[Deadlinedato]" displayFolder="" count="0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0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0" unbalanced="0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0" unbalanced="0"/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0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0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0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0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0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0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0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0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0" unbalanced="0"/>
    <cacheHierarchy uniqueName="[Forløb].[Forløb]" caption="Forløb" attribute="1" defaultMemberUniqueName="[Forløb].[Forløb].[All]" allUniqueName="[Forløb].[Forløb].[All]" dimensionUniqueName="[Forløb]" displayFolder="" count="0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0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0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0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0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0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0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0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0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0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0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0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0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0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0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0" unbalanced="0"/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0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0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0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0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0" unbalanced="0"/>
    <cacheHierarchy uniqueName="[Kommune].[Kommune]" caption="Kommune" attribute="1" defaultMemberUniqueName="[Kommune].[Kommune].[All]" allUniqueName="[Kommune].[Kommune].[All]" dimensionUniqueName="[Kommune]" displayFolder="" count="0" unbalanced="0"/>
    <cacheHierarchy uniqueName="[Kommune].[Region]" caption="Region" attribute="1" defaultMemberUniqueName="[Kommune].[Region].[All]" allUniqueName="[Kommune].[Region].[All]" dimensionUniqueName="[Kommune]" displayFolder="" count="0" unbalanced="0"/>
    <cacheHierarchy uniqueName="[Kommune].[Region - Kommune]" caption="Region - Kommune" defaultMemberUniqueName="[Kommune].[Region - Kommune].[All]" allUniqueName="[Kommune].[Region - Kommune].[All]" dimensionUniqueName="[Kommune]" displayFolder="" count="0" unbalanced="0"/>
    <cacheHierarchy uniqueName="[Land].[Land]" caption="Land" attribute="1" defaultMemberUniqueName="[Land].[Land].[All]" allUniqueName="[Land].[Land].[All]" dimensionUniqueName="[Land]" displayFolder="" count="0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0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0" unbalanced="0"/>
    <cacheHierarchy uniqueName="[Medarbejder].[Efternavn]" caption="Efternavn" attribute="1" defaultMemberUniqueName="[Medarbejder].[Efternavn].[All]" allUniqueName="[Medarbejder].[Efternavn].[All]" dimensionUniqueName="[Medarbejder]" displayFolder="" count="0" unbalanced="0"/>
    <cacheHierarchy uniqueName="[Medarbejder].[Fornavn]" caption="Fornavn" attribute="1" defaultMemberUniqueName="[Medarbejder].[Fornavn].[All]" allUniqueName="[Medarbejder].[Fornavn].[All]" dimensionUniqueName="[Medarbejder]" displayFolder="" count="0" unbalanced="0"/>
    <cacheHierarchy uniqueName="[Medarbejder].[Initialer]" caption="Initialer" attribute="1" defaultMemberUniqueName="[Medarbejder].[Initialer].[All]" allUniqueName="[Medarbejder].[Initialer].[All]" dimensionUniqueName="[Medarbejder]" displayFolder="" count="0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0" unbalanced="0"/>
    <cacheHierarchy uniqueName="[Medarbejder].[Navn]" caption="Navn" attribute="1" defaultMemberUniqueName="[Medarbejder].[Navn].[All]" allUniqueName="[Medarbejder].[Navn].[All]" dimensionUniqueName="[Medarbejder]" displayFolder="" count="0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0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0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0" unbalanced="0"/>
    <cacheHierarchy uniqueName="[Medarbejder].[Titel]" caption="Titel" attribute="1" defaultMemberUniqueName="[Medarbejder].[Titel].[All]" allUniqueName="[Medarbejder].[Titel].[All]" dimensionUniqueName="[Medarbejder]" displayFolder="" count="0" unbalanced="0"/>
    <cacheHierarchy uniqueName="[Medarbejder].[Vej]" caption="Vej" attribute="1" defaultMemberUniqueName="[Medarbejder].[Vej].[All]" allUniqueName="[Medarbejder].[Vej].[All]" dimensionUniqueName="[Medarbejder]" displayFolder="" count="0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0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0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0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0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0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0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0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0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0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0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0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0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0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0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0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0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0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0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0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0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0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0" unbalanced="0"/>
    <cacheHierarchy uniqueName="[Medlem].[CPRNR]" caption="CPRNR" attribute="1" defaultMemberUniqueName="[Medlem].[CPRNR].[All]" allUniqueName="[Medlem].[CPRNR].[All]" dimensionUniqueName="[Medlem]" displayFolder="" count="0" unbalanced="0"/>
    <cacheHierarchy uniqueName="[Medlem].[Efternavn]" caption="Efternavn" attribute="1" defaultMemberUniqueName="[Medlem].[Efternavn].[All]" allUniqueName="[Medlem].[Efternavn].[All]" dimensionUniqueName="[Medlem]" displayFolder="" count="0" unbalanced="0"/>
    <cacheHierarchy uniqueName="[Medlem].[Fornavn]" caption="Fornavn" attribute="1" defaultMemberUniqueName="[Medlem].[Fornavn].[All]" allUniqueName="[Medlem].[Fornavn].[All]" dimensionUniqueName="[Medlem]" displayFolder="" count="0" unbalanced="0"/>
    <cacheHierarchy uniqueName="[Medlem].[Fødselsdato]" caption="Fødselsdato" attribute="1" defaultMemberUniqueName="[Medlem].[Fødselsdato].[All]" allUniqueName="[Medlem].[Fødselsdato].[All]" dimensionUniqueName="[Medlem]" displayFolder="" count="0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0" unbalanced="0"/>
    <cacheHierarchy uniqueName="[Medlem].[Køn]" caption="Køn" attribute="1" defaultMemberUniqueName="[Medlem].[Køn].[All]" allUniqueName="[Medlem].[Køn].[All]" dimensionUniqueName="[Medlem]" displayFolder="" count="0" unbalanced="0"/>
    <cacheHierarchy uniqueName="[Medlem].[Medlem_BK]" caption="Medlem_BK" attribute="1" defaultMemberUniqueName="[Medlem].[Medlem_BK].[All]" allUniqueName="[Medlem].[Medlem_BK].[All]" dimensionUniqueName="[Medlem]" displayFolder="" count="0" unbalanced="0"/>
    <cacheHierarchy uniqueName="[Medlem].[Medlemsnummer]" caption="Medlemsnummer" attribute="1" defaultMemberUniqueName="[Medlem].[Medlemsnummer].[All]" allUniqueName="[Medlem].[Medlemsnummer].[All]" dimensionUniqueName="[Medlem]" displayFolder="" count="0" unbalanced="0"/>
    <cacheHierarchy uniqueName="[Medlem].[Navn]" caption="Navn" attribute="1" defaultMemberUniqueName="[Medlem].[Navn].[All]" allUniqueName="[Medlem].[Navn].[All]" dimensionUniqueName="[Medlem]" displayFolder="" count="0" unbalanced="0"/>
    <cacheHierarchy uniqueName="[Medlem].[Udfaldet]" caption="Udfaldet" attribute="1" defaultMemberUniqueName="[Medlem].[Udfaldet].[All]" allUniqueName="[Medlem].[Udfaldet].[All]" dimensionUniqueName="[Medlem]" displayFolder="" count="0" unbalanced="0"/>
    <cacheHierarchy uniqueName="[Medlem].[Udfaldsdato]" caption="Udfaldsdato" attribute="1" defaultMemberUniqueName="[Medlem].[Udfaldsdato].[All]" allUniqueName="[Medlem].[Udfaldsdato].[All]" dimensionUniqueName="[Medlem]" displayFolder="" count="0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0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0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0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0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0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0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0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0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0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0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0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0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0" unbalanced="0"/>
    <cacheHierarchy uniqueName="[Postnummer].[Postnummer]" caption="Postnummer" attribute="1" defaultMemberUniqueName="[Postnummer].[Postnummer].[All]" allUniqueName="[Postnummer].[Postnummer].[All]" dimensionUniqueName="[Postnummer]" displayFolder="" count="0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0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0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0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0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0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0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0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0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0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0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0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0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0" unbalanced="0"/>
    <cacheHierarchy uniqueName="[Sagsstatus].[Sagsstatus]" caption="Sagsstatus" attribute="1" defaultMemberUniqueName="[Sagsstatus].[Sagsstatus].[All]" allUniqueName="[Sagsstatus].[Sagsstatus].[All]" dimensionUniqueName="[Sagsstatus]" displayFolder="" count="0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0" unbalanced="0"/>
    <cacheHierarchy uniqueName="[Sagstype].[Sagstype]" caption="Sagstype" attribute="1" defaultMemberUniqueName="[Sagstype].[Sagstype].[All]" allUniqueName="[Sagstype].[Sagstype].[All]" dimensionUniqueName="[Sagstype]" displayFolder="" count="0" unbalanced="0"/>
    <cacheHierarchy uniqueName="[Sagstype].[Sagstype_Key]" caption="Sagstype_Key" attribute="1" defaultMemberUniqueName="[Sagstype].[Sagstype_Key].[All]" allUniqueName="[Sagstype].[Sagstype_Key].[All]" dimensionUniqueName="[Sagstype]" displayFolder="" count="0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0" unbalanced="0"/>
    <cacheHierarchy uniqueName="[Selvbetjeningsbeskeder].[DeadlineDato]" caption="DeadlineDato" attribute="1" defaultMemberUniqueName="[Selvbetjeningsbeskeder].[DeadlineDato].[All]" allUniqueName="[Selvbetjeningsbeskeder].[DeadlineDato].[All]" dimensionUniqueName="[Selvbetjeningsbeskeder]" displayFolder="" count="0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0" unbalanced="0"/>
    <cacheHierarchy uniqueName="[Selvbetjeningsbeskeder].[ErOverskredet]" caption="ErOverskredet" attribute="1" defaultMemberUniqueName="[Selvbetjeningsbeskeder].[ErOverskredet].[All]" allUniqueName="[Selvbetjeningsbeskeder].[ErOverskredet].[All]" dimensionUniqueName="[Selvbetjeningsbeskeder]" displayFolder="" count="0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0" unbalanced="0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0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0" unbalanced="0"/>
    <cacheHierarchy uniqueName="[Service].[Service]" caption="Service" attribute="1" defaultMemberUniqueName="[Service].[Service].[All]" allUniqueName="[Service].[Service].[All]" dimensionUniqueName="[Service]" displayFolder="" count="0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0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0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0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0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0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0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0" unbalanced="0"/>
    <cacheHierarchy uniqueName="[Stoptrin].[TrinNummer]" caption="TrinNummer" attribute="1" defaultMemberUniqueName="[Stoptrin].[TrinNummer].[All]" allUniqueName="[Stoptrin].[TrinNummer].[All]" dimensionUniqueName="[Stoptrin]" displayFolder="" count="0" unbalanced="0"/>
    <cacheHierarchy uniqueName="[Stoptrin].[TrinSlutDato]" caption="TrinSlutDato" attribute="1" defaultMemberUniqueName="[Stoptrin].[TrinSlutDato].[All]" allUniqueName="[Stoptrin].[TrinSlutDato].[All]" dimensionUniqueName="[Stoptrin]" displayFolder="" count="0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0" unbalanced="0"/>
    <cacheHierarchy uniqueName="[Team].[Afdeling]" caption="Afdeling" attribute="1" defaultMemberUniqueName="[Team].[Afdeling].[All]" allUniqueName="[Team].[Afdeling].[All]" dimensionUniqueName="[Team]" displayFolder="" count="0" unbalanced="0"/>
    <cacheHierarchy uniqueName="[Team].[Team]" caption="Team" attribute="1" defaultMemberUniqueName="[Team].[Team].[All]" allUniqueName="[Team].[Team].[All]" dimensionUniqueName="[Team]" displayFolder="" count="0" unbalanced="0"/>
    <cacheHierarchy uniqueName="[Team].[Team Gruppe]" caption="Team Gruppe" attribute="1" defaultMemberUniqueName="[Team].[Team Gruppe].[All]" allUniqueName="[Team].[Team Gruppe].[All]" dimensionUniqueName="[Team]" displayFolder="" count="0" unbalanced="0"/>
    <cacheHierarchy uniqueName="[Team].[Team_BK]" caption="Team_BK" attribute="1" defaultMemberUniqueName="[Team].[Team_BK].[All]" allUniqueName="[Team].[Team_BK].[All]" dimensionUniqueName="[Team]" displayFolder="" count="0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0" unbalanced="0"/>
    <cacheHierarchy uniqueName="[Team anmelder].[Team]" caption="Team" attribute="1" defaultMemberUniqueName="[Team anmelder].[Team].[All]" allUniqueName="[Team anmelder].[Team].[All]" dimensionUniqueName="[Team anmelder]" displayFolder="" count="0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0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0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0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0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0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0" unbalanced="0"/>
    <cacheHierarchy uniqueName="[Tid på dagen].[Kvarter]" caption="Kvarter" attribute="1" defaultMemberUniqueName="[Tid på dagen].[Kvarter].[All]" allUniqueName="[Tid på dagen].[Kvarter].[All]" dimensionUniqueName="[Tid på dagen]" displayFolder="" count="0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0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0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0" unbalanced="0"/>
    <cacheHierarchy uniqueName="[Tid på dagen].[Timetal]" caption="Timetal" attribute="1" defaultMemberUniqueName="[Tid på dagen].[Timetal].[All]" allUniqueName="[Tid på dagen].[Timetal].[All]" dimensionUniqueName="[Tid på dagen]" displayFolder="" count="0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1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0" unbalanced="0"/>
    <cacheHierarchy uniqueName="[Uddannelse].[IDA Gruppering]" caption="IDA Gruppering" defaultMemberUniqueName="[Uddannelse].[IDA Gruppering].[All]" allUniqueName="[Uddannelse].[IDA Gruppering].[All]" dimensionUniqueName="[Uddannelse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0" unbalanced="0"/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0" unbalanced="0"/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0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0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0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0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0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0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0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0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0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0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0" unbalanced="0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0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0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0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0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0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0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0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0" unbalanced="0"/>
    <cacheHierarchy uniqueName="[Årsag].[Årsag]" caption="Årsag" attribute="1" defaultMemberUniqueName="[Årsag].[Årsag].[All]" allUniqueName="[Årsag].[Årsag].[All]" dimensionUniqueName="[Årsag]" displayFolder="" count="0" unbalanced="0"/>
    <cacheHierarchy uniqueName="[Årsag].[Årsag Type]" caption="Årsag Type" attribute="1" defaultMemberUniqueName="[Årsag].[Årsag Type].[All]" allUniqueName="[Årsag].[Årsag Type].[All]" dimensionUniqueName="[Årsag]" displayFolder="" count="0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0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0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0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0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0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0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0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0" unbalanced="0" hidden="1"/>
    <cacheHierarchy uniqueName="[Aftaler].[#Aftaletid]" caption="#Aftaletid" attribute="1" defaultMemberUniqueName="[Aftaler].[#Aftaletid].[All]" allUniqueName="[Aftaler].[#Aftaletid].[All]" dimensionUniqueName="[Aftaler]" displayFolder="" count="0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0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0" unbalanced="0" hidden="1"/>
    <cacheHierarchy uniqueName="[Aftaler].[AftaleID]" caption="AftaleID" attribute="1" defaultMemberUniqueName="[Aftaler].[AftaleID].[All]" allUniqueName="[Aftaler].[AftaleID].[All]" dimensionUniqueName="[Aftaler]" displayFolder="" count="0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0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0" unbalanced="0" hidden="1"/>
    <cacheHierarchy uniqueName="[Aftaler].[Alder_Key]" caption="Alder_Key" attribute="1" defaultMemberUniqueName="[Aftaler].[Alder_Key].[All]" allUniqueName="[Aftaler].[Alder_Key].[All]" dimensionUniqueName="[Aftaler]" displayFolder="" count="0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0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0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0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0" unbalanced="0" hidden="1"/>
    <cacheHierarchy uniqueName="[Aftaler].[Dato]" caption="Dato" attribute="1" defaultMemberUniqueName="[Aftaler].[Dato].[All]" allUniqueName="[Aftaler].[Dato].[All]" dimensionUniqueName="[Aftaler]" displayFolder="" count="0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0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0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0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0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0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0" unbalanced="0" hidden="1"/>
    <cacheHierarchy uniqueName="[Aftaler].[Land_Key]" caption="Land_Key" attribute="1" defaultMemberUniqueName="[Aftaler].[Land_Key].[All]" allUniqueName="[Aftaler].[Land_Key].[All]" dimensionUniqueName="[Aftaler]" displayFolder="" count="0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0" unbalanced="0" hidden="1"/>
    <cacheHierarchy uniqueName="[Aftaler].[Medlem_Key]" caption="Medlem_Key" attribute="1" defaultMemberUniqueName="[Aftaler].[Medlem_Key].[All]" allUniqueName="[Aftaler].[Medlem_Key].[All]" dimensionUniqueName="[Aftaler]" displayFolder="" count="0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0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0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0" unbalanced="0" hidden="1"/>
    <cacheHierarchy uniqueName="[Aftaler].[Team_Key]" caption="Team_Key" attribute="1" defaultMemberUniqueName="[Aftaler].[Team_Key].[All]" allUniqueName="[Aftaler].[Team_Key].[All]" dimensionUniqueName="[Aftaler]" displayFolder="" count="0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0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0" unbalanced="0" hidden="1"/>
    <cacheHierarchy uniqueName="[Aftaler].[Aarsag_Key]" caption="Aarsag_Key" attribute="1" defaultMemberUniqueName="[Aftaler].[Aarsag_Key].[All]" allUniqueName="[Aftaler].[Aarsag_Key].[All]" dimensionUniqueName="[Aftaler]" displayFolder="" count="0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0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0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0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0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0" unbalanced="0" hidden="1"/>
    <cacheHierarchy uniqueName="[Alder].[Alder_Key]" caption="Alder_Key" attribute="1" defaultMemberUniqueName="[Alder].[Alder_Key].[All]" allUniqueName="[Alder].[Alder_Key].[All]" dimensionUniqueName="[Alder]" displayFolder="" count="0" unbalanced="0" hidden="1"/>
    <cacheHierarchy uniqueName="[Alder].[AlderMdr]" caption="AlderMdr" attribute="1" defaultMemberUniqueName="[Alder].[AlderMdr].[All]" allUniqueName="[Alder].[AlderMdr].[All]" dimensionUniqueName="[Alder]" displayFolder="" count="0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0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0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0" unbalanced="0" hidden="1"/>
    <cacheHierarchy uniqueName="[Arbejdsgange].[#Trin]" caption="#Trin" attribute="1" defaultMemberUniqueName="[Arbejdsgange].[#Trin].[All]" allUniqueName="[Arbejdsgange].[#Trin].[All]" dimensionUniqueName="[Arbejdsgange]" displayFolder="" count="0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0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0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0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0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0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0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0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0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0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0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0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0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0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0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0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0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0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0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0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0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0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0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0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0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0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0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0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0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0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0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0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0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0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0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0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0" unbalanced="0" hidden="1"/>
    <cacheHierarchy uniqueName="[Arrangementer].[Dato]" caption="Dato" attribute="1" defaultMemberUniqueName="[Arrangementer].[Dato].[All]" allUniqueName="[Arrangementer].[Dato].[All]" dimensionUniqueName="[Arrangementer]" displayFolder="" count="0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0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0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0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0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0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0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0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0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0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0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0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0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0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0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0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0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0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0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0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0" unbalanced="0" hidden="1"/>
    <cacheHierarchy uniqueName="[Dato].[MaanedNr]" caption="MaanedNr" attribute="1" defaultMemberUniqueName="[Dato].[MaanedNr].[All]" allUniqueName="[Dato].[MaanedNr].[All]" dimensionUniqueName="[Dato]" displayFolder="" count="0" unbalanced="0" hidden="1"/>
    <cacheHierarchy uniqueName="[Dato].[MaanedAar]" caption="MaanedAar" attribute="1" defaultMemberUniqueName="[Dato].[MaanedAar].[All]" allUniqueName="[Dato].[MaanedAar].[All]" dimensionUniqueName="[Dato]" displayFolder="" count="0" unbalanced="0" hidden="1"/>
    <cacheHierarchy uniqueName="[Dato].[UgedagNr]" caption="UgedagNr" attribute="1" defaultMemberUniqueName="[Dato].[UgedagNr].[All]" allUniqueName="[Dato].[UgedagNr].[All]" dimensionUniqueName="[Dato]" displayFolder="" count="0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0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0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0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0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0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0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0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0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0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0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0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0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0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0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0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0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0" unbalanced="0" hidden="1"/>
    <cacheHierarchy uniqueName="[Forløb].[Forloeb_BK]" caption="Forloeb_BK" attribute="1" defaultMemberUniqueName="[Forløb].[Forloeb_BK].[All]" allUniqueName="[Forløb].[Forloeb_BK].[All]" dimensionUniqueName="[Forløb]" displayFolder="" count="0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0" unbalanced="0" hidden="1"/>
    <cacheHierarchy uniqueName="[Fravær].[#Fravaer]" caption="#Fravaer" attribute="1" defaultMemberUniqueName="[Fravær].[#Fravaer].[All]" allUniqueName="[Fravær].[#Fravaer].[All]" dimensionUniqueName="[Fravær]" displayFolder="" count="0" unbalanced="0" hidden="1"/>
    <cacheHierarchy uniqueName="[Fravær].[Dato]" caption="Dato" attribute="1" defaultMemberUniqueName="[Fravær].[Dato].[All]" allUniqueName="[Fravær].[Dato].[All]" dimensionUniqueName="[Fravær]" displayFolder="" count="0" unbalanced="0" hidden="1"/>
    <cacheHierarchy uniqueName="[Fravær].[FravaerID]" caption="FravaerID" attribute="1" defaultMemberUniqueName="[Fravær].[FravaerID].[All]" allUniqueName="[Fravær].[FravaerID].[All]" dimensionUniqueName="[Fravær]" displayFolder="" count="0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0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0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0" unbalanced="0" hidden="1"/>
    <cacheHierarchy uniqueName="[Fravær].[Team_Key]" caption="Team_Key" attribute="1" defaultMemberUniqueName="[Fravær].[Team_Key].[All]" allUniqueName="[Fravær].[Team_Key].[All]" dimensionUniqueName="[Fravær]" displayFolder="" count="0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0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0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0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0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0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0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0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0" unbalanced="0" hidden="1"/>
    <cacheHierarchy uniqueName="[HelpDeskIncident].[FoersteSvarDatoTid]" caption="FoersteSvarDatoTid" attribute="1" defaultMemberUniqueName="[HelpDeskIncident].[FoersteSvarDatoTid].[All]" allUniqueName="[HelpDeskIncident].[FoersteSvarDatoTid].[All]" dimensionUniqueName="[HelpDeskIncident]" displayFolder="" count="0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0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0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0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0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0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0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0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0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0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0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0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0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0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0" unbalanced="0" hidden="1"/>
    <cacheHierarchy uniqueName="[Kommune].[Kommune_BK]" caption="Kommune_BK" attribute="1" defaultMemberUniqueName="[Kommune].[Kommune_BK].[All]" allUniqueName="[Kommune].[Kommune_BK].[All]" dimensionUniqueName="[Kommune]" displayFolder="" count="0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0" unbalanced="0" hidden="1"/>
    <cacheHierarchy uniqueName="[Land].[Land_Key]" caption="Land_Key" attribute="1" defaultMemberUniqueName="[Land].[Land_Key].[All]" allUniqueName="[Land].[Land_Key].[All]" dimensionUniqueName="[Land]" displayFolder="" count="0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0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0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0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0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0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0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0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0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0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0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0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0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0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0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0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0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0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0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0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0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0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0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0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0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0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0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0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0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0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0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0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0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0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0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0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0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0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0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0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0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0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0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0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0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0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0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0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0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0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0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0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0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0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0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0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0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0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0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0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0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0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0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0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0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0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0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0" unbalanced="0" hidden="1"/>
    <cacheHierarchy uniqueName="[Medlem].[Medlem_Key]" caption="Medlem_Key" attribute="1" defaultMemberUniqueName="[Medlem].[Medlem_Key].[All]" allUniqueName="[Medlem].[Medlem_Key].[All]" dimensionUniqueName="[Medlem]" displayFolder="" count="0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0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0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0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0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0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0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0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0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0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0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0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0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0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0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0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0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0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0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0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0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0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0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0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0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0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0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0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0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0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0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0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0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0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0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0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0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0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0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0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0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0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0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0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0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0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0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0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0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0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0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0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0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0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0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0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0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0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0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0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0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0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0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0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0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0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0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0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0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0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0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0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0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0" unbalanced="0" hidden="1"/>
    <cacheHierarchy uniqueName="[Normtimer].[Dato]" caption="Dato" attribute="1" defaultMemberUniqueName="[Normtimer].[Dato].[All]" allUniqueName="[Normtimer].[Dato].[All]" dimensionUniqueName="[Normtimer]" displayFolder="" count="0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0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0" unbalanced="0" hidden="1"/>
    <cacheHierarchy uniqueName="[Normtimer].[Team_Key]" caption="Team_Key" attribute="1" defaultMemberUniqueName="[Normtimer].[Team_Key].[All]" allUniqueName="[Normtimer].[Team_Key].[All]" dimensionUniqueName="[Normtimer]" displayFolder="" count="0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0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0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0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0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0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0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0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0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0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0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0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0" memberValueDatatype="7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0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0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0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0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0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0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0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0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0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0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0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0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0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0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0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0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0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0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0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0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0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0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0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0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0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0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0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0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0" unbalanced="0" hidden="1"/>
    <cacheHierarchy uniqueName="[Samtaler].[AftaleID]" caption="AftaleID" attribute="1" defaultMemberUniqueName="[Samtaler].[AftaleID].[All]" allUniqueName="[Samtaler].[AftaleID].[All]" dimensionUniqueName="[Samtaler]" displayFolder="" count="0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0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0" unbalanced="0" hidden="1"/>
    <cacheHierarchy uniqueName="[Samtaler].[Alder_Key]" caption="Alder_Key" attribute="1" defaultMemberUniqueName="[Samtaler].[Alder_Key].[All]" allUniqueName="[Samtaler].[Alder_Key].[All]" dimensionUniqueName="[Samtaler]" displayFolder="" count="0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0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0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0" unbalanced="0" hidden="1"/>
    <cacheHierarchy uniqueName="[Samtaler].[Dato]" caption="Dato" attribute="1" defaultMemberUniqueName="[Samtaler].[Dato].[All]" allUniqueName="[Samtaler].[Dato].[All]" dimensionUniqueName="[Samtaler]" displayFolder="" count="0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0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0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0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0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0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0" unbalanced="0" hidden="1"/>
    <cacheHierarchy uniqueName="[Samtaler].[Land_Key]" caption="Land_Key" attribute="1" defaultMemberUniqueName="[Samtaler].[Land_Key].[All]" allUniqueName="[Samtaler].[Land_Key].[All]" dimensionUniqueName="[Samtaler]" displayFolder="" count="0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0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0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0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0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0" unbalanced="0" hidden="1"/>
    <cacheHierarchy uniqueName="[Samtaler].[Team_Key]" caption="Team_Key" attribute="1" defaultMemberUniqueName="[Samtaler].[Team_Key].[All]" allUniqueName="[Samtaler].[Team_Key].[All]" dimensionUniqueName="[Samtaler]" displayFolder="" count="0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0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0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0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0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0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0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0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0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0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0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0" unbalanced="0" hidden="1"/>
    <cacheHierarchy uniqueName="[Selvbetjeningsbeskeder].[Beskedtype_Key]" caption="Beskedtype_Key" attribute="1" defaultMemberUniqueName="[Selvbetjeningsbeskeder].[Beskedtype_Key].[All]" allUniqueName="[Selvbetjeningsbeskeder].[Beskedtype_Key].[All]" dimensionUniqueName="[Selvbetjeningsbeskeder]" displayFolder="" count="0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0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0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0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0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0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0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0" unbalanced="0" hidden="1"/>
    <cacheHierarchy uniqueName="[Selvbetjeningsbeskeder].[KortErOverskredet]" caption="KortErOverskredet" attribute="1" defaultMemberUniqueName="[Selvbetjeningsbeskeder].[KortErOverskredet].[All]" allUniqueName="[Selvbetjeningsbeskeder].[KortErOverskredet].[All]" dimensionUniqueName="[Selvbetjeningsbeskeder]" displayFolder="" count="0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0" unbalanced="0" hidden="1"/>
    <cacheHierarchy uniqueName="[Selvbetjeningsbeskeder].[LangErOverskredet]" caption="LangErOverskredet" attribute="1" defaultMemberUniqueName="[Selvbetjeningsbeskeder].[LangErOverskredet].[All]" allUniqueName="[Selvbetjeningsbeskeder].[LangErOverskredet].[All]" dimensionUniqueName="[Selvbetjeningsbeskeder]" displayFolder="" count="0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0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0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0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0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0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0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0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0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0" unbalanced="0" hidden="1"/>
    <cacheHierarchy uniqueName="[Service].[Service_BK]" caption="Service_BK" attribute="1" defaultMemberUniqueName="[Service].[Service_BK].[All]" allUniqueName="[Service].[Service_BK].[All]" dimensionUniqueName="[Service]" displayFolder="" count="0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0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0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0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0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0" unbalanced="0" hidden="1"/>
    <cacheHierarchy uniqueName="[Stoptrin].[Alder_Key]" caption="Alder_Key" attribute="1" defaultMemberUniqueName="[Stoptrin].[Alder_Key].[All]" allUniqueName="[Stoptrin].[Alder_Key].[All]" dimensionUniqueName="[Stoptrin]" displayFolder="" count="0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0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0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0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0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0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0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0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0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0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0" unbalanced="0" hidden="1"/>
    <cacheHierarchy uniqueName="[Stoptrin].[Land_Key]" caption="Land_Key" attribute="1" defaultMemberUniqueName="[Stoptrin].[Land_Key].[All]" allUniqueName="[Stoptrin].[Land_Key].[All]" dimensionUniqueName="[Stoptrin]" displayFolder="" count="0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0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0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0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0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0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0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0" unbalanced="0" hidden="1"/>
    <cacheHierarchy uniqueName="[Stoptrin].[Team_Key]" caption="Team_Key" attribute="1" defaultMemberUniqueName="[Stoptrin].[Team_Key].[All]" allUniqueName="[Stoptrin].[Team_Key].[All]" dimensionUniqueName="[Stoptrin]" displayFolder="" count="0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0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0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0" unbalanced="0" hidden="1"/>
    <cacheHierarchy uniqueName="[Team].[Medtages]" caption="Medtages" attribute="1" defaultMemberUniqueName="[Team].[Medtages].[All]" allUniqueName="[Team].[Medtages].[All]" dimensionUniqueName="[Team]" displayFolder="" count="0" unbalanced="0" hidden="1"/>
    <cacheHierarchy uniqueName="[Team].[Team_Key]" caption="Team_Key" attribute="1" defaultMemberUniqueName="[Team].[Team_Key].[All]" allUniqueName="[Team].[Team_Key].[All]" dimensionUniqueName="[Team]" displayFolder="" count="0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0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0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0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0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0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0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0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0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0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0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0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0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0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0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0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0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0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0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0" unbalanced="0" hidden="1"/>
    <cacheHierarchy uniqueName="[Telefonopkald].[Dato]" caption="Dato" attribute="1" defaultMemberUniqueName="[Telefonopkald].[Dato].[All]" allUniqueName="[Telefonopkald].[Dato].[All]" dimensionUniqueName="[Telefonopkald]" displayFolder="" count="0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0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0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0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0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0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0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0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0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0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0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0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0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0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0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0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0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0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0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0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0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0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0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0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0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0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0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0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0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0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0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0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0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0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0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0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0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0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0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0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0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0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0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0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0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0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0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0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0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0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0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0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0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0" unbalanced="0" hidden="1"/>
    <cacheHierarchy uniqueName="[Venteliste].[Dato]" caption="Dato" attribute="1" defaultMemberUniqueName="[Venteliste].[Dato].[All]" allUniqueName="[Venteliste].[Dato].[All]" dimensionUniqueName="[Venteliste]" displayFolder="" count="0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0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0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0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0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0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0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0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0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0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0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0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0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0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0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0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0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0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0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0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0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0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0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0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0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0" unbalanced="0" hidden="1"/>
    <cacheHierarchy uniqueName="[Årsag].[Aarsag_Key]" caption="Aarsag_Key" attribute="1" defaultMemberUniqueName="[Årsag].[Aarsag_Key].[All]" allUniqueName="[Årsag].[Aarsag_Key].[All]" dimensionUniqueName="[Årsag]" displayFolder="" count="0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ntal På Venteliste]" caption="Antal På Venteliste" measure="1" displayFolder="" measureGroup="Venteliste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ennemløbstid (minutter)]" caption="Gennemløbstid (minutter)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Gennemløbstid (timer)]" caption="Gennemløbstid (tim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Forsikring Lang Overholdelse]" caption="Forsikring Lang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iconSet="6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iconSet="6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iconSet="6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iconSet="6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iconSet="6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iconSet="6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iconSet="6" displayFolder="" measureGroup="Selvbetjeningsbeskeder" count="0" hidden="1"/>
  </cacheHierarchies>
  <kpis count="7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</kpis>
  <dimensions count="65">
    <dimension name="Afslutningsdato" uniqueName="[Afslutningsdato]" caption="Afslutningsdato"/>
    <dimension name="Aftale Afholdelsesstatus" uniqueName="[Aftale Afholdelsesstatus]" caption="Aftale Afholdelsesstatus"/>
    <dimension name="Aftalestatus" uniqueName="[Aftalestatus]" caption="Aftalestatus"/>
    <dimension name="Aftaletype" uniqueName="[Aftaletype]" caption="Aftaletype"/>
    <dimension name="Aktivitetsstatus" uniqueName="[Aktivitetsstatus]" caption="Aktivitetsstatus"/>
    <dimension name="Aktivitetstype" uniqueName="[Aktivitetstype]" caption="Aktivitetstype"/>
    <dimension name="Alder" uniqueName="[Alder]" caption="Alder"/>
    <dimension name="Anden A-kasse" uniqueName="[Anden A-kasse]" caption="Anden A-kasse"/>
    <dimension name="Ansvarligt Team" uniqueName="[Ansvarligt Team]" caption="Ansvarligt Team"/>
    <dimension name="Arbejdsgange" uniqueName="[Arbejdsgange]" caption="Arbejdsgange"/>
    <dimension name="Arbejdsgangstype" uniqueName="[Arbejdsgangstype]" caption="Arbejdsgangstype"/>
    <dimension name="Arbejdsgangtrin" uniqueName="[Arbejdsgangtrin]" caption="Arbejdsgangtrin"/>
    <dimension name="ArbejdsgangtrinStatus" uniqueName="[ArbejdsgangtrinStatus]" caption="ArbejdsgangtrinStatus"/>
    <dimension name="Arrangement" uniqueName="[Arrangement]" caption="Arrangement"/>
    <dimension name="Automatiseringstype" uniqueName="[Automatiseringstype]" caption="Automatiseringstype"/>
    <dimension name="Betalingsstatus" uniqueName="[Betalingsstatus]" caption="Betalingsstatus"/>
    <dimension name="Dato" uniqueName="[Dato]" caption="Dato"/>
    <dimension name="Deadlinedato" uniqueName="[Deadlinedato]" caption="Deadlinedato"/>
    <dimension name="Dimittenddato" uniqueName="[Dimittenddato]" caption="Dimittenddato"/>
    <dimension name="Erklæringstype" uniqueName="[Erklæringstype]" caption="Erklæringstype"/>
    <dimension name="Fagligt Tilhørsforhold" uniqueName="[Fagligt Tilhørsforhold]" caption="Fagligt Tilhørsforhold"/>
    <dimension name="Forløb" uniqueName="[Forløb]" caption="Forløb"/>
    <dimension name="Fraværskode" uniqueName="[Fraværskode]" caption="Fraværskode"/>
    <dimension name="HelpDeskIncident" uniqueName="[HelpDeskIncident]" caption="HelpDeskIncident"/>
    <dimension name="Incident Kategori" uniqueName="[Incident Kategori]" caption="Incident Kategori"/>
    <dimension name="Incident Status" uniqueName="[Incident Status]" caption="Incident Status"/>
    <dimension name="Indbetaler Til Efterløn" uniqueName="[Indbetaler Til Efterløn]" caption="Indbetaler Til Efterløn"/>
    <dimension name="Kandidatalder" uniqueName="[Kandidatalder]" caption="Kandidatalder"/>
    <dimension name="Klipforbrug" uniqueName="[Klipforbrug]" caption="Klipforbrug"/>
    <dimension name="Kommune" uniqueName="[Kommune]" caption="Kommune"/>
    <dimension name="Land" uniqueName="[Land]" caption="Land"/>
    <dimension name="Ledighedstal Opdateret" uniqueName="[Ledighedstal Opdateret]" caption="Ledighedstal Opdateret"/>
    <dimension measure="1" name="Measures" uniqueName="[Measures]" caption="Measures"/>
    <dimension name="Medarbejder" uniqueName="[Medarbejder]" caption="Medarbejder"/>
    <dimension name="Medarbejder anmelder" uniqueName="[Medarbejder anmelder]" caption="Medarbejder anmelder"/>
    <dimension name="Medarbejder Viderestillet" uniqueName="[Medarbejder Viderestillet]" caption="Medarbejder Viderestillet"/>
    <dimension name="Medlem" uniqueName="[Medlem]" caption="Medlem"/>
    <dimension name="Medlemsstatus" uniqueName="[Medlemsstatus]" caption="Medlemsstatus"/>
    <dimension name="Medlemstal Bevægelse" uniqueName="[Medlemstal Bevægelse]" caption="Medlemstal Bevægelse"/>
    <dimension name="Opkaldsresultat" uniqueName="[Opkaldsresultat]" caption="Opkaldsresultat"/>
    <dimension name="Opkaldstype" uniqueName="[Opkaldstype]" caption="Opkaldstype"/>
    <dimension name="Postnummer" uniqueName="[Postnummer]" caption="Postnummer"/>
    <dimension name="Rapporteringsmåned" uniqueName="[Rapporteringsmåned]" caption="Rapporteringsmåned"/>
    <dimension name="Sagsbehandling" uniqueName="[Sagsbehandling]" caption="Sagsbehandling"/>
    <dimension name="Sagsstatus" uniqueName="[Sagsstatus]" caption="Sagsstatus"/>
    <dimension name="Sagstype" uniqueName="[Sagstype]" caption="Sagstype"/>
    <dimension name="Selvbetjeningsbeskeder" uniqueName="[Selvbetjeningsbeskeder]" caption="Selvbetjeningsbeskeder"/>
    <dimension name="Senest Opdateret" uniqueName="[Senest Opdateret]" caption="Senest Opdateret"/>
    <dimension name="Service" uniqueName="[Service]" caption="Service"/>
    <dimension name="Service Viderestillet" uniqueName="[Service Viderestillet]" caption="Service Viderestillet"/>
    <dimension name="Stoptrin" uniqueName="[Stoptrin]" caption="Stoptrin"/>
    <dimension name="Team" uniqueName="[Team]" caption="Team"/>
    <dimension name="Team anmelder" uniqueName="[Team anmelder]" caption="Team anmelder"/>
    <dimension name="Team Viderestillet" uniqueName="[Team Viderestillet]" caption="Team Viderestillet"/>
    <dimension name="Tid på dagen" uniqueName="[Tid på dagen]" caption="Tid på dagen"/>
    <dimension name="Uddannelse" uniqueName="[Uddannelse]" caption="Uddannelse"/>
    <dimension name="Uddannelsesretning" uniqueName="[Uddannelsesretning]" caption="Uddannelsesretning"/>
    <dimension name="Uddannelsessted" uniqueName="[Uddannelsessted]" caption="Uddannelsessted"/>
    <dimension name="Varighed Samtaletid" uniqueName="[Varighed Samtaletid]" caption="Varighed Samtaletid"/>
    <dimension name="Varighed Ventetid" uniqueName="[Varighed Ventetid]" caption="Varighed Ventetid"/>
    <dimension name="Ventelistestatus" uniqueName="[Ventelistestatus]" caption="Ventelistestatus"/>
    <dimension name="Viderestillet" uniqueName="[Viderestillet]" caption="Viderestillet"/>
    <dimension name="Ydelsestype" uniqueName="[Ydelsestype]" caption="Ydelsestype"/>
    <dimension name="Ændring efter fastfrysning" uniqueName="[Ændring efter fastfrysning]" caption="Ændring efter fastfrysning"/>
    <dimension name="Årsag" uniqueName="[Årsag]" caption="Årsag"/>
  </dimensions>
  <measureGroups count="80">
    <measureGroup name="Afslutningsdato" caption="Afslutningsdato"/>
    <measureGroup name="Aftale Afholdelsesstatus" caption="Aftale Afholdelsesstatus"/>
    <measureGroup name="Aftaler" caption="Aftaler"/>
    <measureGroup name="Aftalestatus" caption="Aftalestatus"/>
    <measureGroup name="Aftaletype" caption="Aftaletype"/>
    <measureGroup name="Aktivitetsstatus" caption="Aktivitetsstatus"/>
    <measureGroup name="Aktivitetstype" caption="Aktivitetstype"/>
    <measureGroup name="Alder" caption="Alder"/>
    <measureGroup name="Anden A-kasse" caption="Anden A-kasse"/>
    <measureGroup name="Ansvarligt Team" caption="Ansvarligt Team"/>
    <measureGroup name="Arbejdsgange" caption="Arbejdsgange"/>
    <measureGroup name="Arbejdsgangstype" caption="Arbejdsgangstype"/>
    <measureGroup name="Arbejdsgangtrin" caption="Arbejdsgangtrin"/>
    <measureGroup name="ArbejdsgangtrinStatus" caption="ArbejdsgangtrinStatus"/>
    <measureGroup name="Arrangement" caption="Arrangement"/>
    <measureGroup name="Arrangementer" caption="Arrangementer"/>
    <measureGroup name="Automatiseringstype" caption="Automatiseringstype"/>
    <measureGroup name="Betalingsstatus" caption="Betalingsstatus"/>
    <measureGroup name="Dato" caption="Dato"/>
    <measureGroup name="Deadlinedato" caption="Deadlinedato"/>
    <measureGroup name="Dimittenddato" caption="Dimittenddato"/>
    <measureGroup name="Dimittenddato Opdateret" caption="Dimittenddato Opdateret"/>
    <measureGroup name="Erklæringer Opdateret" caption="Erklæringer Opdateret"/>
    <measureGroup name="Erklæringstype" caption="Erklæringstype"/>
    <measureGroup name="Fagligt Tilhørsforhold" caption="Fagligt Tilhørsforhold"/>
    <measureGroup name="Forløb" caption="Forløb"/>
    <measureGroup name="Fravær" caption="Fravær"/>
    <measureGroup name="Fraværskode" caption="Fraværskode"/>
    <measureGroup name="HelpDeskIncident" caption="HelpDeskIncident"/>
    <measureGroup name="Incident Kategori" caption="Incident Kategori"/>
    <measureGroup name="Incident Status" caption="Incident Status"/>
    <measureGroup name="Indbetaler Til Efterløn" caption="Indbetaler Til Efterløn"/>
    <measureGroup name="Kandidatalder" caption="Kandidatalder"/>
    <measureGroup name="Klipforbrug" caption="Klipforbrug"/>
    <measureGroup name="Kommune" caption="Kommune"/>
    <measureGroup name="Land" caption="Land"/>
    <measureGroup name="Ledighedstal" caption="Ledighedstal"/>
    <measureGroup name="Ledighedstal Opdateret" caption="Ledighedstal Opdateret"/>
    <measureGroup name="Medarbejder" caption="Medarbejder"/>
    <measureGroup name="Medarbejder anmelder" caption="Medarbejder anmelder"/>
    <measureGroup name="Medarbejder Viderestillet" caption="Medarbejder Viderestillet"/>
    <measureGroup name="Medlem" caption="Medlem"/>
    <measureGroup name="Medlemsstatus" caption="Medlemsstatus"/>
    <measureGroup name="Medlemstal" caption="Medlemstal"/>
    <measureGroup name="Medlemstal Bevægelse" caption="Medlemstal Bevægelse"/>
    <measureGroup name="Medlemstal Budget" caption="Medlemstal Budget"/>
    <measureGroup name="Medlemstal Opdateret" caption="Medlemstal Opdateret"/>
    <measureGroup name="Medlemstal Økonomibudget" caption="Medlemstal Økonomibudget"/>
    <measureGroup name="Normtimer" caption="Normtimer"/>
    <measureGroup name="Normtimer Fuldtid" caption="Normtimer Fuldtid"/>
    <measureGroup name="Opkaldsresultat" caption="Opkaldsresultat"/>
    <measureGroup name="Opkaldstype" caption="Opkaldstype"/>
    <measureGroup name="Postnummer" caption="Postnummer"/>
    <measureGroup name="Rapporteringsmåned" caption="Rapporteringsmåned"/>
    <measureGroup name="Sagsbehandling" caption="Sagsbehandling"/>
    <measureGroup name="Sagsstatus" caption="Sagsstatus"/>
    <measureGroup name="Sagstype" caption="Sagstype"/>
    <measureGroup name="Samtaler" caption="Samtaler"/>
    <measureGroup name="Selvbetjeningsbeskeder" caption="Selvbetjeningsbeskeder"/>
    <measureGroup name="Senest Opdateret" caption="Senest Opdateret"/>
    <measureGroup name="Service" caption="Service"/>
    <measureGroup name="Service Viderestillet" caption="Service Viderestillet"/>
    <measureGroup name="Stoptrin" caption="Stoptrin"/>
    <measureGroup name="Team" caption="Team"/>
    <measureGroup name="Team anmelder" caption="Team anmelder"/>
    <measureGroup name="Team Viderestillet" caption="Team Viderestillet"/>
    <measureGroup name="Telefon Indlogning" caption="Telefon Indlogning"/>
    <measureGroup name="Telefonopkald" caption="Telefonopkald"/>
    <measureGroup name="Tid på dagen" caption="Tid på dagen"/>
    <measureGroup name="Uddannelse" caption="Uddannelse"/>
    <measureGroup name="Uddannelsesretning" caption="Uddannelsesretning"/>
    <measureGroup name="Uddannelsessted" caption="Uddannelsessted"/>
    <measureGroup name="Varighed Samtaletid" caption="Varighed Samtaletid"/>
    <measureGroup name="Varighed Ventetid" caption="Varighed Ventetid"/>
    <measureGroup name="Venteliste" caption="Venteliste"/>
    <measureGroup name="Ventelistestatus" caption="Ventelistestatus"/>
    <measureGroup name="Viderestillet" caption="Viderestillet"/>
    <measureGroup name="Ydelsestype" caption="Ydelsestype"/>
    <measureGroup name="Ændring efter fastfrysning" caption="Ændring efter fastfrysning"/>
    <measureGroup name="Årsag" caption="Årsag"/>
  </measureGroups>
  <maps count="409">
    <map measureGroup="0" dimension="0"/>
    <map measureGroup="1" dimension="1"/>
    <map measureGroup="2" dimension="1"/>
    <map measureGroup="2" dimension="2"/>
    <map measureGroup="2" dimension="3"/>
    <map measureGroup="2" dimension="6"/>
    <map measureGroup="2" dimension="7"/>
    <map measureGroup="2" dimension="8"/>
    <map measureGroup="2" dimension="13"/>
    <map measureGroup="2" dimension="15"/>
    <map measureGroup="2" dimension="16"/>
    <map measureGroup="2" dimension="18"/>
    <map measureGroup="2" dimension="20"/>
    <map measureGroup="2" dimension="21"/>
    <map measureGroup="2" dimension="26"/>
    <map measureGroup="2" dimension="27"/>
    <map measureGroup="2" dimension="29"/>
    <map measureGroup="2" dimension="30"/>
    <map measureGroup="2" dimension="33"/>
    <map measureGroup="2" dimension="36"/>
    <map measureGroup="2" dimension="37"/>
    <map measureGroup="2" dimension="41"/>
    <map measureGroup="2" dimension="42"/>
    <map measureGroup="2" dimension="51"/>
    <map measureGroup="2" dimension="55"/>
    <map measureGroup="2" dimension="57"/>
    <map measureGroup="2" dimension="64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0"/>
    <map measureGroup="10" dimension="5"/>
    <map measureGroup="10" dimension="6"/>
    <map measureGroup="10" dimension="7"/>
    <map measureGroup="10" dimension="8"/>
    <map measureGroup="10" dimension="9"/>
    <map measureGroup="10" dimension="10"/>
    <map measureGroup="10" dimension="11"/>
    <map measureGroup="10" dimension="12"/>
    <map measureGroup="10" dimension="14"/>
    <map measureGroup="10" dimension="15"/>
    <map measureGroup="10" dimension="16"/>
    <map measureGroup="10" dimension="20"/>
    <map measureGroup="10" dimension="26"/>
    <map measureGroup="10" dimension="27"/>
    <map measureGroup="10" dimension="29"/>
    <map measureGroup="10" dimension="30"/>
    <map measureGroup="10" dimension="33"/>
    <map measureGroup="10" dimension="36"/>
    <map measureGroup="10" dimension="37"/>
    <map measureGroup="10" dimension="41"/>
    <map measureGroup="10" dimension="42"/>
    <map measureGroup="10" dimension="44"/>
    <map measureGroup="10" dimension="45"/>
    <map measureGroup="10" dimension="51"/>
    <map measureGroup="10" dimension="55"/>
    <map measureGroup="10" dimension="57"/>
    <map measureGroup="10" dimension="64"/>
    <map measureGroup="11" dimension="10"/>
    <map measureGroup="12" dimension="11"/>
    <map measureGroup="13" dimension="12"/>
    <map measureGroup="14" dimension="13"/>
    <map measureGroup="15" dimension="1"/>
    <map measureGroup="15" dimension="2"/>
    <map measureGroup="15" dimension="3"/>
    <map measureGroup="15" dimension="6"/>
    <map measureGroup="15" dimension="7"/>
    <map measureGroup="15" dimension="8"/>
    <map measureGroup="15" dimension="13"/>
    <map measureGroup="15" dimension="15"/>
    <map measureGroup="15" dimension="16"/>
    <map measureGroup="15" dimension="18"/>
    <map measureGroup="15" dimension="20"/>
    <map measureGroup="15" dimension="21"/>
    <map measureGroup="15" dimension="26"/>
    <map measureGroup="15" dimension="27"/>
    <map measureGroup="15" dimension="29"/>
    <map measureGroup="15" dimension="30"/>
    <map measureGroup="15" dimension="33"/>
    <map measureGroup="15" dimension="36"/>
    <map measureGroup="15" dimension="37"/>
    <map measureGroup="15" dimension="41"/>
    <map measureGroup="15" dimension="42"/>
    <map measureGroup="15" dimension="51"/>
    <map measureGroup="15" dimension="55"/>
    <map measureGroup="15" dimension="57"/>
    <map measureGroup="15" dimension="64"/>
    <map measureGroup="16" dimension="14"/>
    <map measureGroup="17" dimension="15"/>
    <map measureGroup="18" dimension="16"/>
    <map measureGroup="19" dimension="17"/>
    <map measureGroup="20" dimension="18"/>
    <map measureGroup="22" dimension="16"/>
    <map measureGroup="22" dimension="19"/>
    <map measureGroup="22" dimension="36"/>
    <map measureGroup="22" dimension="42"/>
    <map measureGroup="23" dimension="19"/>
    <map measureGroup="24" dimension="20"/>
    <map measureGroup="25" dimension="21"/>
    <map measureGroup="26" dimension="16"/>
    <map measureGroup="26" dimension="22"/>
    <map measureGroup="26" dimension="33"/>
    <map measureGroup="26" dimension="42"/>
    <map measureGroup="26" dimension="51"/>
    <map measureGroup="27" dimension="22"/>
    <map measureGroup="28" dimension="16"/>
    <map measureGroup="28" dimension="23"/>
    <map measureGroup="28" dimension="24"/>
    <map measureGroup="28" dimension="25"/>
    <map measureGroup="28" dimension="33"/>
    <map measureGroup="28" dimension="34"/>
    <map measureGroup="28" dimension="51"/>
    <map measureGroup="28" dimension="52"/>
    <map measureGroup="28" dimension="54"/>
    <map measureGroup="29" dimension="24"/>
    <map measureGroup="30" dimension="25"/>
    <map measureGroup="31" dimension="26"/>
    <map measureGroup="32" dimension="27"/>
    <map measureGroup="33" dimension="28"/>
    <map measureGroup="34" dimension="29"/>
    <map measureGroup="35" dimension="30"/>
    <map measureGroup="36" dimension="6"/>
    <map measureGroup="36" dimension="7"/>
    <map measureGroup="36" dimension="15"/>
    <map measureGroup="36" dimension="18"/>
    <map measureGroup="36" dimension="20"/>
    <map measureGroup="36" dimension="26"/>
    <map measureGroup="36" dimension="27"/>
    <map measureGroup="36" dimension="29"/>
    <map measureGroup="36" dimension="30"/>
    <map measureGroup="36" dimension="36"/>
    <map measureGroup="36" dimension="37"/>
    <map measureGroup="36" dimension="41"/>
    <map measureGroup="36" dimension="42"/>
    <map measureGroup="36" dimension="55"/>
    <map measureGroup="36" dimension="56"/>
    <map measureGroup="36" dimension="57"/>
    <map measureGroup="36" dimension="62"/>
    <map measureGroup="36" dimension="64"/>
    <map measureGroup="37" dimension="6"/>
    <map measureGroup="37" dimension="7"/>
    <map measureGroup="37" dimension="15"/>
    <map measureGroup="37" dimension="18"/>
    <map measureGroup="37" dimension="20"/>
    <map measureGroup="37" dimension="26"/>
    <map measureGroup="37" dimension="27"/>
    <map measureGroup="37" dimension="28"/>
    <map measureGroup="37" dimension="29"/>
    <map measureGroup="37" dimension="30"/>
    <map measureGroup="37" dimension="31"/>
    <map measureGroup="37" dimension="36"/>
    <map measureGroup="37" dimension="37"/>
    <map measureGroup="37" dimension="41"/>
    <map measureGroup="37" dimension="42"/>
    <map measureGroup="37" dimension="55"/>
    <map measureGroup="37" dimension="56"/>
    <map measureGroup="37" dimension="57"/>
    <map measureGroup="37" dimension="62"/>
    <map measureGroup="37" dimension="64"/>
    <map measureGroup="38" dimension="33"/>
    <map measureGroup="39" dimension="34"/>
    <map measureGroup="40" dimension="35"/>
    <map measureGroup="41" dimension="36"/>
    <map measureGroup="42" dimension="37"/>
    <map measureGroup="43" dimension="6"/>
    <map measureGroup="43" dimension="7"/>
    <map measureGroup="43" dimension="15"/>
    <map measureGroup="43" dimension="16"/>
    <map measureGroup="43" dimension="18"/>
    <map measureGroup="43" dimension="20"/>
    <map measureGroup="43" dimension="26"/>
    <map measureGroup="43" dimension="27"/>
    <map measureGroup="43" dimension="29"/>
    <map measureGroup="43" dimension="30"/>
    <map measureGroup="43" dimension="36"/>
    <map measureGroup="43" dimension="37"/>
    <map measureGroup="43" dimension="38"/>
    <map measureGroup="43" dimension="41"/>
    <map measureGroup="43" dimension="42"/>
    <map measureGroup="43" dimension="55"/>
    <map measureGroup="43" dimension="56"/>
    <map measureGroup="43" dimension="57"/>
    <map measureGroup="43" dimension="63"/>
    <map measureGroup="43" dimension="64"/>
    <map measureGroup="44" dimension="38"/>
    <map measureGroup="45" dimension="15"/>
    <map measureGroup="45" dimension="16"/>
    <map measureGroup="45" dimension="37"/>
    <map measureGroup="45" dimension="38"/>
    <map measureGroup="45" dimension="42"/>
    <map measureGroup="45" dimension="64"/>
    <map measureGroup="46" dimension="6"/>
    <map measureGroup="46" dimension="7"/>
    <map measureGroup="46" dimension="15"/>
    <map measureGroup="46" dimension="16"/>
    <map measureGroup="46" dimension="18"/>
    <map measureGroup="46" dimension="20"/>
    <map measureGroup="46" dimension="26"/>
    <map measureGroup="46" dimension="27"/>
    <map measureGroup="46" dimension="29"/>
    <map measureGroup="46" dimension="30"/>
    <map measureGroup="46" dimension="36"/>
    <map measureGroup="46" dimension="37"/>
    <map measureGroup="46" dimension="38"/>
    <map measureGroup="46" dimension="41"/>
    <map measureGroup="46" dimension="42"/>
    <map measureGroup="46" dimension="55"/>
    <map measureGroup="46" dimension="56"/>
    <map measureGroup="46" dimension="57"/>
    <map measureGroup="46" dimension="64"/>
    <map measureGroup="47" dimension="15"/>
    <map measureGroup="47" dimension="16"/>
    <map measureGroup="47" dimension="37"/>
    <map measureGroup="47" dimension="38"/>
    <map measureGroup="47" dimension="42"/>
    <map measureGroup="47" dimension="64"/>
    <map measureGroup="48" dimension="16"/>
    <map measureGroup="48" dimension="33"/>
    <map measureGroup="48" dimension="42"/>
    <map measureGroup="48" dimension="51"/>
    <map measureGroup="49" dimension="16"/>
    <map measureGroup="49" dimension="42"/>
    <map measureGroup="50" dimension="39"/>
    <map measureGroup="51" dimension="40"/>
    <map measureGroup="52" dimension="41"/>
    <map measureGroup="53" dimension="42"/>
    <map measureGroup="54" dimension="0"/>
    <map measureGroup="54" dimension="5"/>
    <map measureGroup="54" dimension="6"/>
    <map measureGroup="54" dimension="7"/>
    <map measureGroup="54" dimension="8"/>
    <map measureGroup="54" dimension="10"/>
    <map measureGroup="54" dimension="14"/>
    <map measureGroup="54" dimension="15"/>
    <map measureGroup="54" dimension="16"/>
    <map measureGroup="54" dimension="20"/>
    <map measureGroup="54" dimension="26"/>
    <map measureGroup="54" dimension="27"/>
    <map measureGroup="54" dimension="29"/>
    <map measureGroup="54" dimension="30"/>
    <map measureGroup="54" dimension="33"/>
    <map measureGroup="54" dimension="36"/>
    <map measureGroup="54" dimension="37"/>
    <map measureGroup="54" dimension="41"/>
    <map measureGroup="54" dimension="42"/>
    <map measureGroup="54" dimension="43"/>
    <map measureGroup="54" dimension="44"/>
    <map measureGroup="54" dimension="45"/>
    <map measureGroup="54" dimension="51"/>
    <map measureGroup="54" dimension="55"/>
    <map measureGroup="54" dimension="57"/>
    <map measureGroup="54" dimension="64"/>
    <map measureGroup="55" dimension="44"/>
    <map measureGroup="56" dimension="45"/>
    <map measureGroup="57" dimension="1"/>
    <map measureGroup="57" dimension="2"/>
    <map measureGroup="57" dimension="3"/>
    <map measureGroup="57" dimension="6"/>
    <map measureGroup="57" dimension="7"/>
    <map measureGroup="57" dimension="8"/>
    <map measureGroup="57" dimension="15"/>
    <map measureGroup="57" dimension="16"/>
    <map measureGroup="57" dimension="18"/>
    <map measureGroup="57" dimension="20"/>
    <map measureGroup="57" dimension="21"/>
    <map measureGroup="57" dimension="26"/>
    <map measureGroup="57" dimension="27"/>
    <map measureGroup="57" dimension="29"/>
    <map measureGroup="57" dimension="30"/>
    <map measureGroup="57" dimension="33"/>
    <map measureGroup="57" dimension="36"/>
    <map measureGroup="57" dimension="37"/>
    <map measureGroup="57" dimension="41"/>
    <map measureGroup="57" dimension="42"/>
    <map measureGroup="57" dimension="51"/>
    <map measureGroup="57" dimension="55"/>
    <map measureGroup="57" dimension="57"/>
    <map measureGroup="57" dimension="64"/>
    <map measureGroup="58" dimension="0"/>
    <map measureGroup="58" dimension="4"/>
    <map measureGroup="58" dimension="5"/>
    <map measureGroup="58" dimension="6"/>
    <map measureGroup="58" dimension="7"/>
    <map measureGroup="58" dimension="8"/>
    <map measureGroup="58" dimension="15"/>
    <map measureGroup="58" dimension="16"/>
    <map measureGroup="58" dimension="17"/>
    <map measureGroup="58" dimension="20"/>
    <map measureGroup="58" dimension="26"/>
    <map measureGroup="58" dimension="27"/>
    <map measureGroup="58" dimension="29"/>
    <map measureGroup="58" dimension="30"/>
    <map measureGroup="58" dimension="33"/>
    <map measureGroup="58" dimension="36"/>
    <map measureGroup="58" dimension="37"/>
    <map measureGroup="58" dimension="41"/>
    <map measureGroup="58" dimension="42"/>
    <map measureGroup="58" dimension="46"/>
    <map measureGroup="58" dimension="51"/>
    <map measureGroup="58" dimension="55"/>
    <map measureGroup="58" dimension="57"/>
    <map measureGroup="58" dimension="64"/>
    <map measureGroup="59" dimension="47"/>
    <map measureGroup="60" dimension="48"/>
    <map measureGroup="61" dimension="49"/>
    <map measureGroup="62" dimension="0"/>
    <map measureGroup="62" dimension="5"/>
    <map measureGroup="62" dimension="6"/>
    <map measureGroup="62" dimension="7"/>
    <map measureGroup="62" dimension="10"/>
    <map measureGroup="62" dimension="11"/>
    <map measureGroup="62" dimension="12"/>
    <map measureGroup="62" dimension="14"/>
    <map measureGroup="62" dimension="15"/>
    <map measureGroup="62" dimension="16"/>
    <map measureGroup="62" dimension="18"/>
    <map measureGroup="62" dimension="20"/>
    <map measureGroup="62" dimension="26"/>
    <map measureGroup="62" dimension="27"/>
    <map measureGroup="62" dimension="29"/>
    <map measureGroup="62" dimension="30"/>
    <map measureGroup="62" dimension="33"/>
    <map measureGroup="62" dimension="36"/>
    <map measureGroup="62" dimension="37"/>
    <map measureGroup="62" dimension="41"/>
    <map measureGroup="62" dimension="42"/>
    <map measureGroup="62" dimension="44"/>
    <map measureGroup="62" dimension="45"/>
    <map measureGroup="62" dimension="50"/>
    <map measureGroup="62" dimension="51"/>
    <map measureGroup="62" dimension="55"/>
    <map measureGroup="62" dimension="57"/>
    <map measureGroup="62" dimension="64"/>
    <map measureGroup="63" dimension="51"/>
    <map measureGroup="64" dimension="52"/>
    <map measureGroup="65" dimension="53"/>
    <map measureGroup="66" dimension="16"/>
    <map measureGroup="66" dimension="33"/>
    <map measureGroup="66" dimension="42"/>
    <map measureGroup="66" dimension="51"/>
    <map measureGroup="66" dimension="54"/>
    <map measureGroup="67" dimension="6"/>
    <map measureGroup="67" dimension="7"/>
    <map measureGroup="67" dimension="15"/>
    <map measureGroup="67" dimension="16"/>
    <map measureGroup="67" dimension="18"/>
    <map measureGroup="67" dimension="20"/>
    <map measureGroup="67" dimension="26"/>
    <map measureGroup="67" dimension="27"/>
    <map measureGroup="67" dimension="29"/>
    <map measureGroup="67" dimension="30"/>
    <map measureGroup="67" dimension="33"/>
    <map measureGroup="67" dimension="35"/>
    <map measureGroup="67" dimension="36"/>
    <map measureGroup="67" dimension="37"/>
    <map measureGroup="67" dimension="39"/>
    <map measureGroup="67" dimension="40"/>
    <map measureGroup="67" dimension="41"/>
    <map measureGroup="67" dimension="42"/>
    <map measureGroup="67" dimension="48"/>
    <map measureGroup="67" dimension="49"/>
    <map measureGroup="67" dimension="51"/>
    <map measureGroup="67" dimension="53"/>
    <map measureGroup="67" dimension="54"/>
    <map measureGroup="67" dimension="55"/>
    <map measureGroup="67" dimension="57"/>
    <map measureGroup="67" dimension="58"/>
    <map measureGroup="67" dimension="59"/>
    <map measureGroup="67" dimension="61"/>
    <map measureGroup="67" dimension="64"/>
    <map measureGroup="68" dimension="54"/>
    <map measureGroup="69" dimension="55"/>
    <map measureGroup="70" dimension="56"/>
    <map measureGroup="71" dimension="57"/>
    <map measureGroup="72" dimension="58"/>
    <map measureGroup="73" dimension="59"/>
    <map measureGroup="74" dimension="1"/>
    <map measureGroup="74" dimension="2"/>
    <map measureGroup="74" dimension="3"/>
    <map measureGroup="74" dimension="6"/>
    <map measureGroup="74" dimension="7"/>
    <map measureGroup="74" dimension="13"/>
    <map measureGroup="74" dimension="15"/>
    <map measureGroup="74" dimension="16"/>
    <map measureGroup="74" dimension="18"/>
    <map measureGroup="74" dimension="20"/>
    <map measureGroup="74" dimension="26"/>
    <map measureGroup="74" dimension="27"/>
    <map measureGroup="74" dimension="29"/>
    <map measureGroup="74" dimension="30"/>
    <map measureGroup="74" dimension="33"/>
    <map measureGroup="74" dimension="36"/>
    <map measureGroup="74" dimension="37"/>
    <map measureGroup="74" dimension="41"/>
    <map measureGroup="74" dimension="42"/>
    <map measureGroup="74" dimension="51"/>
    <map measureGroup="74" dimension="55"/>
    <map measureGroup="74" dimension="57"/>
    <map measureGroup="74" dimension="60"/>
    <map measureGroup="74" dimension="64"/>
    <map measureGroup="75" dimension="60"/>
    <map measureGroup="76" dimension="61"/>
    <map measureGroup="77" dimension="62"/>
    <map measureGroup="78" dimension="63"/>
    <map measureGroup="79" dimension="6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5" minRefreshableVersion="3" subtotalHiddenItems="1" itemPrintTitles="1" createdVersion="5" indent="0" outline="1" outlineData="1" multipleFieldFilters="0" rowHeaderCaption="Uddannelse" fieldListSortAscending="1">
  <location ref="B4" firstHeaderRow="0" firstDataRow="0" firstDataCol="0" rowPageCount="1" colPageCount="1"/>
  <pivotFields count="2">
    <pivotField axis="axisPage" allDrilled="1" showAll="0" dataSourceSort="1" defaultAttributeDrillState="1">
      <items count="1">
        <item t="default"/>
      </items>
    </pivotField>
    <pivotField allDrilled="1" showAll="0" defaultAttributeDrillState="1">
      <items count="9">
        <item s="1" x="1"/>
        <item s="1" x="5"/>
        <item s="1" x="7"/>
        <item s="1" x="0"/>
        <item s="1" x="4"/>
        <item s="1" x="3"/>
        <item s="1" x="2"/>
        <item s="1" x="6"/>
        <item t="default"/>
      </items>
    </pivotField>
  </pivotFields>
  <pageFields count="1">
    <pageField fld="0" hier="217" name="[Rapporteringsmåned].[Rapporteringsmåned].&amp;[Nov 2015]" cap="Nov 2015"/>
  </page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pivotHierarchies count="115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5"/>
  <sheetViews>
    <sheetView showGridLines="0" tabSelected="1" workbookViewId="0">
      <selection activeCell="C10" sqref="C7:C10"/>
    </sheetView>
  </sheetViews>
  <sheetFormatPr defaultColWidth="8.88671875" defaultRowHeight="13.8" x14ac:dyDescent="0.25"/>
  <cols>
    <col min="1" max="1" width="4.33203125" style="1" customWidth="1"/>
    <col min="2" max="2" width="31.88671875" style="1" bestFit="1" customWidth="1"/>
    <col min="3" max="3" width="18.6640625" style="1" bestFit="1" customWidth="1"/>
    <col min="4" max="4" width="14.44140625" style="1" bestFit="1" customWidth="1"/>
    <col min="5" max="5" width="11.44140625" style="1" bestFit="1" customWidth="1"/>
    <col min="6" max="6" width="16.6640625" style="1" bestFit="1" customWidth="1"/>
    <col min="7" max="7" width="17.33203125" style="1" bestFit="1" customWidth="1"/>
    <col min="8" max="8" width="14.109375" style="1" customWidth="1"/>
    <col min="9" max="9" width="12.5546875" style="1" customWidth="1"/>
    <col min="10" max="10" width="16.33203125" style="1" customWidth="1"/>
    <col min="11" max="11" width="11.6640625" style="1" customWidth="1"/>
    <col min="12" max="12" width="20" style="1" bestFit="1" customWidth="1"/>
    <col min="13" max="13" width="13.5546875" style="1" bestFit="1" customWidth="1"/>
    <col min="14" max="14" width="10.88671875" style="1" bestFit="1" customWidth="1"/>
    <col min="15" max="16" width="3.5546875" style="1" customWidth="1"/>
    <col min="17" max="17" width="19.88671875" style="1" bestFit="1" customWidth="1"/>
    <col min="18" max="18" width="19" style="1" bestFit="1" customWidth="1"/>
    <col min="19" max="19" width="14.44140625" style="1" bestFit="1" customWidth="1"/>
    <col min="20" max="20" width="16.6640625" style="1" bestFit="1" customWidth="1"/>
    <col min="21" max="16384" width="8.88671875" style="1"/>
  </cols>
  <sheetData>
    <row r="2" spans="2:20" x14ac:dyDescent="0.25">
      <c r="B2" s="123" t="s">
        <v>0</v>
      </c>
      <c r="C2" s="124" t="s" vm="46">
        <v>11</v>
      </c>
      <c r="Q2" s="2"/>
      <c r="R2" s="2"/>
    </row>
    <row r="3" spans="2:20" ht="15" x14ac:dyDescent="0.25">
      <c r="H3"/>
      <c r="I3"/>
      <c r="J3"/>
      <c r="K3"/>
      <c r="L3"/>
      <c r="M3"/>
      <c r="N3"/>
    </row>
    <row r="4" spans="2:20" ht="15" x14ac:dyDescent="0.25">
      <c r="B4" s="66"/>
      <c r="C4" s="125" t="s">
        <v>2</v>
      </c>
      <c r="D4" s="125"/>
      <c r="E4" s="126"/>
      <c r="F4" s="2"/>
      <c r="H4" s="121"/>
      <c r="I4" s="7"/>
      <c r="J4" s="122"/>
      <c r="K4" s="122"/>
      <c r="L4"/>
      <c r="M4"/>
      <c r="N4"/>
      <c r="Q4" s="2"/>
      <c r="R4" s="2"/>
      <c r="S4" s="2"/>
      <c r="T4" s="2"/>
    </row>
    <row r="5" spans="2:20" ht="15" x14ac:dyDescent="0.25">
      <c r="B5" s="67"/>
      <c r="C5" s="68" t="str" vm="45">
        <f>CUBEMEMBER("192.168.8.20_AKABISERVER Medlemsomraadet","[Measures].[Ledighedsmulige]","Antal forsikrede")</f>
        <v>Antal forsikrede</v>
      </c>
      <c r="D5" s="68" t="str" vm="15">
        <f>CUBEMEMBER("192.168.8.20_AKABISERVER Medlemsomraadet","[Measures].[Fuldtidsledige]","Brutto-ledige")</f>
        <v>Brutto-ledige</v>
      </c>
      <c r="E5" s="69" t="str" vm="1">
        <f>CUBEMEMBER("192.168.8.20_AKABISERVER Medlemsomraadet","[Measures].[Fuldtidsledighed]","Procent")</f>
        <v>Procent</v>
      </c>
      <c r="F5" s="4"/>
      <c r="H5"/>
      <c r="I5"/>
      <c r="J5"/>
      <c r="K5" s="7"/>
      <c r="L5" s="7"/>
      <c r="M5" s="7"/>
      <c r="N5" s="7"/>
      <c r="Q5" s="3"/>
      <c r="R5" s="5"/>
      <c r="S5" s="6"/>
      <c r="T5" s="4"/>
    </row>
    <row r="6" spans="2:20" ht="15" x14ac:dyDescent="0.25">
      <c r="B6" s="73" t="str" vm="14">
        <f>CUBEMEMBER("192.168.8.20_AKABISERVER Medlemsomraadet","[Uddannelse].[IDA Gruppe].&amp;[Bachelorer]")</f>
        <v>Bachelorer</v>
      </c>
      <c r="C6" s="99" vm="1487">
        <f>CUBEVALUE("192.168.8.20_AKABISERVER Medlemsomraadet",$C$2,$B6,C$5)</f>
        <v>928</v>
      </c>
      <c r="D6" s="99" vm="1485">
        <f>CUBEVALUE("192.168.8.20_AKABISERVER Medlemsomraadet",$C$2,$B6,D$5)</f>
        <v>96.626324324324315</v>
      </c>
      <c r="E6" s="84">
        <f t="shared" ref="E6:E13" si="0">CUBEVALUE("192.168.8.20_AKABISERVER Medlemsomraadet",CUBEMEMBER("192.168.8.20_AKABISERVER Medlemsomraadet","[Betalingsstatus].[Betalende medlem]"),$C$2,$B6,E$5)*100</f>
        <v>10.412319431500466</v>
      </c>
      <c r="F6" s="4"/>
      <c r="H6"/>
      <c r="I6"/>
      <c r="J6"/>
      <c r="K6" s="7"/>
      <c r="L6" s="7"/>
      <c r="M6" s="7"/>
      <c r="N6" s="7"/>
      <c r="Q6" s="3"/>
      <c r="R6" s="5"/>
      <c r="S6" s="6"/>
      <c r="T6" s="4"/>
    </row>
    <row r="7" spans="2:20" ht="15" x14ac:dyDescent="0.25">
      <c r="B7" s="70" t="str" vm="12">
        <f>CUBEMEMBER("192.168.8.20_AKABISERVER Medlemsomraadet","[Uddannelse].[IDA Gruppe].&amp;[Akademiingeniør]")</f>
        <v>Akademiingeniør</v>
      </c>
      <c r="C7" s="100" vm="1302">
        <f t="shared" ref="C7:D13" si="1">CUBEVALUE("192.168.8.20_AKABISERVER Medlemsomraadet",$C$2,$B7,C$5)</f>
        <v>5327</v>
      </c>
      <c r="D7" s="100" vm="1300">
        <f t="shared" si="1"/>
        <v>87.776756756756754</v>
      </c>
      <c r="E7" s="86">
        <f t="shared" si="0"/>
        <v>1.6477709171533086</v>
      </c>
      <c r="F7" s="4"/>
      <c r="H7"/>
      <c r="I7"/>
      <c r="J7"/>
      <c r="K7" s="7"/>
      <c r="L7" s="7"/>
      <c r="M7" s="7"/>
      <c r="N7" s="7"/>
      <c r="Q7" s="3"/>
      <c r="R7" s="5"/>
      <c r="S7" s="6"/>
      <c r="T7" s="4"/>
    </row>
    <row r="8" spans="2:20" ht="15" x14ac:dyDescent="0.25">
      <c r="B8" s="73" t="str" vm="3">
        <f>CUBEMEMBER("192.168.8.20_AKABISERVER Medlemsomraadet","[Uddannelse].[IDA Gruppe].&amp;[Teknikumingeniør]")</f>
        <v>Teknikumingeniør</v>
      </c>
      <c r="C8" s="99" vm="1170">
        <f t="shared" si="1"/>
        <v>14116</v>
      </c>
      <c r="D8" s="99" vm="1299">
        <f t="shared" si="1"/>
        <v>203.56270270270272</v>
      </c>
      <c r="E8" s="84">
        <f t="shared" si="0"/>
        <v>1.442070719061368</v>
      </c>
      <c r="F8" s="4"/>
      <c r="H8"/>
      <c r="I8"/>
      <c r="J8"/>
      <c r="K8" s="7"/>
      <c r="L8" s="7"/>
      <c r="M8" s="7"/>
      <c r="N8" s="7"/>
      <c r="Q8" s="3"/>
      <c r="R8" s="5"/>
      <c r="S8" s="6"/>
      <c r="T8" s="4"/>
    </row>
    <row r="9" spans="2:20" ht="15" x14ac:dyDescent="0.25">
      <c r="B9" s="70" t="str" vm="13">
        <f>CUBEMEMBER("192.168.8.20_AKABISERVER Medlemsomraadet","[Uddannelse].[IDA Gruppe].&amp;[Diplomingeniør]")</f>
        <v>Diplomingeniør</v>
      </c>
      <c r="C9" s="100" vm="1301">
        <f t="shared" si="1"/>
        <v>13709</v>
      </c>
      <c r="D9" s="100" vm="1123">
        <f t="shared" si="1"/>
        <v>337.82291891891884</v>
      </c>
      <c r="E9" s="86">
        <f t="shared" si="0"/>
        <v>2.4630747605143988</v>
      </c>
      <c r="F9" s="4"/>
      <c r="H9"/>
      <c r="I9"/>
      <c r="J9"/>
      <c r="K9" s="7"/>
      <c r="L9" s="7"/>
      <c r="M9" s="7"/>
      <c r="N9" s="7"/>
      <c r="Q9" s="3"/>
      <c r="R9" s="5"/>
      <c r="S9" s="6"/>
      <c r="T9" s="4"/>
    </row>
    <row r="10" spans="2:20" ht="15" x14ac:dyDescent="0.25">
      <c r="B10" s="73" t="str" vm="11">
        <f>CUBEMEMBER("192.168.8.20_AKABISERVER Medlemsomraadet","[Uddannelse].[IDA Gruppe].&amp;[Civilingeniører]")</f>
        <v>Civilingeniører</v>
      </c>
      <c r="C10" s="99" vm="1349">
        <f t="shared" si="1"/>
        <v>27176</v>
      </c>
      <c r="D10" s="99" vm="1530">
        <f t="shared" si="1"/>
        <v>700.09183783783783</v>
      </c>
      <c r="E10" s="84">
        <f t="shared" si="0"/>
        <v>2.5761401156823589</v>
      </c>
      <c r="F10" s="4"/>
      <c r="H10"/>
      <c r="I10"/>
      <c r="J10"/>
      <c r="K10" s="7"/>
      <c r="L10" s="7"/>
      <c r="M10" s="7"/>
      <c r="N10" s="7"/>
      <c r="Q10" s="3"/>
      <c r="R10" s="5"/>
      <c r="S10" s="6"/>
      <c r="T10" s="4"/>
    </row>
    <row r="11" spans="2:20" ht="15" x14ac:dyDescent="0.25">
      <c r="B11" s="70" t="str" vm="10">
        <f>CUBEMEMBER("192.168.8.20_AKABISERVER Medlemsomraadet","[Uddannelse].[IDA Gruppe].&amp;[Cand.scient]")</f>
        <v>Cand.scient</v>
      </c>
      <c r="C11" s="100" vm="1126">
        <f t="shared" si="1"/>
        <v>5609</v>
      </c>
      <c r="D11" s="100" vm="1484">
        <f t="shared" si="1"/>
        <v>640.85956756756764</v>
      </c>
      <c r="E11" s="86">
        <f t="shared" si="0"/>
        <v>11.404877296622704</v>
      </c>
      <c r="F11" s="4"/>
      <c r="H11"/>
      <c r="I11"/>
      <c r="J11"/>
      <c r="K11" s="7"/>
      <c r="L11" s="7"/>
      <c r="M11" s="7"/>
      <c r="N11" s="7"/>
      <c r="Q11" s="3"/>
      <c r="R11" s="5"/>
      <c r="S11" s="6"/>
      <c r="T11" s="4"/>
    </row>
    <row r="12" spans="2:20" ht="15" x14ac:dyDescent="0.25">
      <c r="B12" s="73" t="str" vm="2">
        <f>CUBEMEMBER("192.168.8.20_AKABISERVER Medlemsomraadet","[Uddannelse].[IDA Gruppe].&amp;[Cand.it]")</f>
        <v>Cand.it</v>
      </c>
      <c r="C12" s="99" vm="1486">
        <f t="shared" si="1"/>
        <v>1518</v>
      </c>
      <c r="D12" s="99" vm="1124">
        <f t="shared" si="1"/>
        <v>94.906216216216222</v>
      </c>
      <c r="E12" s="84">
        <f t="shared" si="0"/>
        <v>6.2520564042303173</v>
      </c>
      <c r="F12" s="4"/>
      <c r="H12"/>
      <c r="I12"/>
      <c r="J12"/>
      <c r="K12" s="7"/>
      <c r="L12" s="7"/>
      <c r="M12" s="7"/>
      <c r="N12" s="7"/>
      <c r="Q12" s="3"/>
      <c r="R12" s="5"/>
      <c r="S12" s="6"/>
      <c r="T12" s="4"/>
    </row>
    <row r="13" spans="2:20" ht="15" x14ac:dyDescent="0.25">
      <c r="B13" s="70" t="str" vm="9">
        <f>CUBEMEMBER("192.168.8.20_AKABISERVER Medlemsomraadet","[Uddannelse].[IDA Gruppe].&amp;[Phd]")</f>
        <v>Phd</v>
      </c>
      <c r="C13" s="100" vm="1125">
        <f t="shared" si="1"/>
        <v>492</v>
      </c>
      <c r="D13" s="100" vm="1348">
        <f t="shared" si="1"/>
        <v>21.698378378378376</v>
      </c>
      <c r="E13" s="86">
        <f t="shared" si="0"/>
        <v>4.3939793451988569</v>
      </c>
      <c r="F13" s="4"/>
      <c r="H13"/>
      <c r="I13"/>
      <c r="J13"/>
      <c r="K13" s="7"/>
      <c r="L13" s="7"/>
      <c r="M13" s="7"/>
      <c r="N13" s="7"/>
      <c r="Q13" s="3"/>
      <c r="R13" s="5"/>
      <c r="S13" s="6"/>
      <c r="T13" s="4"/>
    </row>
    <row r="14" spans="2:20" ht="15" x14ac:dyDescent="0.25">
      <c r="B14" s="73"/>
      <c r="C14" s="85"/>
      <c r="D14" s="85"/>
      <c r="E14" s="84"/>
      <c r="F14" s="4"/>
      <c r="H14"/>
      <c r="I14"/>
      <c r="J14"/>
      <c r="K14" s="7"/>
      <c r="L14" s="7"/>
      <c r="M14" s="7"/>
      <c r="N14" s="7"/>
      <c r="Q14" s="3"/>
      <c r="R14" s="5"/>
      <c r="S14" s="6"/>
      <c r="T14" s="4"/>
    </row>
    <row r="15" spans="2:20" ht="15" x14ac:dyDescent="0.25">
      <c r="B15" s="71" t="str" vm="5">
        <f>CUBEMEMBER("192.168.8.20_AKABISERVER Medlemsomraadet","[Uddannelse].[IDA Gruppe Niveau1].&amp;[Ingeniører]","Ingeniører, i alt (diplom og civil)")</f>
        <v>Ingeniører, i alt (diplom og civil)</v>
      </c>
      <c r="C15" s="72" vm="548">
        <f>CUBEVALUE("192.168.8.20_AKABISERVER Medlemsomraadet",CUBEMEMBER("192.168.8.20_AKABISERVER Medlemsomraadet","[Betalingsstatus].[Betalende medlem]"),$C$2,$B15,C$5)</f>
        <v>60328</v>
      </c>
      <c r="D15" s="101" vm="905">
        <f>CUBEVALUE("192.168.8.20_AKABISERVER Medlemsomraadet",CUBEMEMBER("192.168.8.20_AKABISERVER Medlemsomraadet","[Betalingsstatus].[Betalende medlem]"),$C$2,$B15,D$5)</f>
        <v>1329.094216216216</v>
      </c>
      <c r="E15" s="89">
        <f>CUBEVALUE("192.168.8.20_AKABISERVER Medlemsomraadet",CUBEMEMBER("192.168.8.20_AKABISERVER Medlemsomraadet","[Betalingsstatus].[Betalende medlem]"),$C$2,$B15,E$5)*100</f>
        <v>2.2031133407641823</v>
      </c>
      <c r="F15" s="4"/>
      <c r="H15"/>
      <c r="I15"/>
      <c r="J15"/>
      <c r="Q15" s="2"/>
      <c r="R15" s="2"/>
    </row>
    <row r="16" spans="2:20" ht="15" x14ac:dyDescent="0.25">
      <c r="H16"/>
      <c r="I16"/>
      <c r="J16"/>
      <c r="Q16" s="2"/>
      <c r="R16" s="2"/>
    </row>
    <row r="17" spans="2:20" ht="14.4" x14ac:dyDescent="0.3">
      <c r="B17" s="66"/>
      <c r="C17" s="125" t="s">
        <v>3</v>
      </c>
      <c r="D17" s="125"/>
      <c r="E17" s="126"/>
      <c r="H17"/>
      <c r="I17"/>
      <c r="J17"/>
      <c r="Q17" s="2"/>
      <c r="R17" s="2"/>
    </row>
    <row r="18" spans="2:20" ht="15" x14ac:dyDescent="0.25">
      <c r="B18" s="75" t="str" vm="1">
        <f>CUBEMEMBER("192.168.8.20_AKABISERVER Medlemsomraadet","[Measures].[Fuldtidsledighed]","Procent ledige")</f>
        <v>Procent ledige</v>
      </c>
      <c r="C18" s="68" t="str" vm="25">
        <f>CUBEMEMBER("192.168.8.20_AKABISERVER Medlemsomraadet","[Medlem].[Køn].&amp;[Kvinde]","Kvinder")</f>
        <v>Kvinder</v>
      </c>
      <c r="D18" s="68" t="str" vm="20">
        <f>CUBEMEMBER("192.168.8.20_AKABISERVER Medlemsomraadet","[Medlem].[Køn].&amp;[Mand]","Mænd")</f>
        <v>Mænd</v>
      </c>
      <c r="E18" s="69" t="s">
        <v>2</v>
      </c>
      <c r="H18"/>
      <c r="I18"/>
      <c r="J18"/>
      <c r="K18" s="2"/>
      <c r="L18" s="2"/>
      <c r="M18"/>
    </row>
    <row r="19" spans="2:20" ht="15" x14ac:dyDescent="0.25">
      <c r="B19" s="73" t="str" vm="14">
        <f>CUBEMEMBER("192.168.8.20_AKABISERVER Medlemsomraadet","[Uddannelse].[IDA Gruppe].&amp;[Bachelorer]")</f>
        <v>Bachelorer</v>
      </c>
      <c r="C19" s="85">
        <f t="shared" ref="C19:D26" si="2">CUBEVALUE("192.168.8.20_AKABISERVER Medlemsomraadet",CUBEMEMBER("192.168.8.20_AKABISERVER Medlemsomraadet","[Betalingsstatus].[Betalende medlem]"),$C$2,$B$18,$B19,C$18)*100</f>
        <v>15.888709013582112</v>
      </c>
      <c r="D19" s="85">
        <f t="shared" si="2"/>
        <v>8.9364661515140309</v>
      </c>
      <c r="E19" s="84">
        <f t="shared" ref="E19:E26" si="3">CUBEVALUE("192.168.8.20_AKABISERVER Medlemsomraadet",CUBEMEMBER("192.168.8.20_AKABISERVER Medlemsomraadet","[Betalingsstatus].[Betalende medlem]"),$C$2,$B$18,$B19,CUBEMEMBER("192.168.8.20_AKABISERVER Medlemsomraadet","[Medlem].[Køn].[All]","Hovedtotal"))*100</f>
        <v>10.412319431500466</v>
      </c>
      <c r="H19"/>
      <c r="I19"/>
      <c r="J19"/>
      <c r="K19" s="2"/>
      <c r="L19" s="2"/>
      <c r="M19"/>
      <c r="Q19" s="2"/>
      <c r="R19" s="2"/>
      <c r="S19" s="2"/>
      <c r="T19" s="2"/>
    </row>
    <row r="20" spans="2:20" ht="15" x14ac:dyDescent="0.25">
      <c r="B20" s="70" t="str" vm="12">
        <f>CUBEMEMBER("192.168.8.20_AKABISERVER Medlemsomraadet","[Uddannelse].[IDA Gruppe].&amp;[Akademiingeniør]")</f>
        <v>Akademiingeniør</v>
      </c>
      <c r="C20" s="34">
        <f t="shared" si="2"/>
        <v>1.4390706495969656</v>
      </c>
      <c r="D20" s="34">
        <f t="shared" si="2"/>
        <v>1.7045940136458406</v>
      </c>
      <c r="E20" s="86">
        <f t="shared" si="3"/>
        <v>1.6477709171533086</v>
      </c>
      <c r="F20" s="65"/>
      <c r="H20"/>
      <c r="I20"/>
      <c r="J20"/>
      <c r="K20" s="4"/>
      <c r="L20" s="4"/>
      <c r="M20"/>
      <c r="Q20" s="3"/>
      <c r="R20" s="5"/>
      <c r="S20" s="6"/>
      <c r="T20" s="4"/>
    </row>
    <row r="21" spans="2:20" ht="15" x14ac:dyDescent="0.25">
      <c r="B21" s="73" t="str" vm="3">
        <f>CUBEMEMBER("192.168.8.20_AKABISERVER Medlemsomraadet","[Uddannelse].[IDA Gruppe].&amp;[Teknikumingeniør]")</f>
        <v>Teknikumingeniør</v>
      </c>
      <c r="C21" s="85">
        <f t="shared" si="2"/>
        <v>1.5961085453502035</v>
      </c>
      <c r="D21" s="85">
        <f t="shared" si="2"/>
        <v>1.4169688225051542</v>
      </c>
      <c r="E21" s="84">
        <f t="shared" si="3"/>
        <v>1.442070719061368</v>
      </c>
      <c r="H21"/>
      <c r="I21"/>
      <c r="J21"/>
      <c r="K21"/>
      <c r="L21"/>
      <c r="M21"/>
      <c r="Q21"/>
      <c r="R21"/>
      <c r="S21"/>
      <c r="T21"/>
    </row>
    <row r="22" spans="2:20" ht="15" x14ac:dyDescent="0.25">
      <c r="B22" s="70" t="str" vm="13">
        <f>CUBEMEMBER("192.168.8.20_AKABISERVER Medlemsomraadet","[Uddannelse].[IDA Gruppe].&amp;[Diplomingeniør]")</f>
        <v>Diplomingeniør</v>
      </c>
      <c r="C22" s="34">
        <f t="shared" si="2"/>
        <v>3.3731127155630718</v>
      </c>
      <c r="D22" s="34">
        <f t="shared" si="2"/>
        <v>2.243066490403447</v>
      </c>
      <c r="E22" s="86">
        <f t="shared" si="3"/>
        <v>2.4630747605143988</v>
      </c>
    </row>
    <row r="23" spans="2:20" ht="15" x14ac:dyDescent="0.25">
      <c r="B23" s="73" t="str" vm="11">
        <f>CUBEMEMBER("192.168.8.20_AKABISERVER Medlemsomraadet","[Uddannelse].[IDA Gruppe].&amp;[Civilingeniører]")</f>
        <v>Civilingeniører</v>
      </c>
      <c r="C23" s="85">
        <f t="shared" si="2"/>
        <v>3.4755580968334252</v>
      </c>
      <c r="D23" s="85">
        <f t="shared" si="2"/>
        <v>2.2811394565010663</v>
      </c>
      <c r="E23" s="84">
        <f t="shared" si="3"/>
        <v>2.5761401156823589</v>
      </c>
    </row>
    <row r="24" spans="2:20" ht="15" x14ac:dyDescent="0.25">
      <c r="B24" s="70" t="str" vm="10">
        <f>CUBEMEMBER("192.168.8.20_AKABISERVER Medlemsomraadet","[Uddannelse].[IDA Gruppe].&amp;[Cand.scient]")</f>
        <v>Cand.scient</v>
      </c>
      <c r="C24" s="34">
        <f t="shared" si="2"/>
        <v>14.047603872529244</v>
      </c>
      <c r="D24" s="34">
        <f t="shared" si="2"/>
        <v>8.986814058852298</v>
      </c>
      <c r="E24" s="86">
        <f t="shared" si="3"/>
        <v>11.404877296622704</v>
      </c>
    </row>
    <row r="25" spans="2:20" ht="15" x14ac:dyDescent="0.25">
      <c r="B25" s="73" t="str" vm="2">
        <f>CUBEMEMBER("192.168.8.20_AKABISERVER Medlemsomraadet","[Uddannelse].[IDA Gruppe].&amp;[Cand.it]")</f>
        <v>Cand.it</v>
      </c>
      <c r="C25" s="85">
        <f t="shared" si="2"/>
        <v>7.9876665397792159</v>
      </c>
      <c r="D25" s="85">
        <f t="shared" si="2"/>
        <v>5.4072001482383465</v>
      </c>
      <c r="E25" s="84">
        <f t="shared" si="3"/>
        <v>6.2520564042303173</v>
      </c>
    </row>
    <row r="26" spans="2:20" ht="15" x14ac:dyDescent="0.25">
      <c r="B26" s="70" t="str" vm="9">
        <f>CUBEMEMBER("192.168.8.20_AKABISERVER Medlemsomraadet","[Uddannelse].[IDA Gruppe].&amp;[Phd]")</f>
        <v>Phd</v>
      </c>
      <c r="C26" s="34">
        <f t="shared" si="2"/>
        <v>6.4550468836183139</v>
      </c>
      <c r="D26" s="34">
        <f t="shared" si="2"/>
        <v>3.0292184075967858</v>
      </c>
      <c r="E26" s="86">
        <f t="shared" si="3"/>
        <v>4.3939793451988569</v>
      </c>
    </row>
    <row r="27" spans="2:20" ht="15" x14ac:dyDescent="0.25">
      <c r="B27" s="73"/>
      <c r="C27" s="85"/>
      <c r="D27" s="85"/>
      <c r="E27" s="84"/>
    </row>
    <row r="28" spans="2:20" ht="15" x14ac:dyDescent="0.25">
      <c r="B28" s="71" t="str" vm="5">
        <f>CUBEMEMBER("192.168.8.20_AKABISERVER Medlemsomraadet","[Uddannelse].[IDA Gruppe Niveau1].&amp;[Ingeniører]","Ingeniører, i alt (diplom og civil)")</f>
        <v>Ingeniører, i alt (diplom og civil)</v>
      </c>
      <c r="C28" s="88">
        <f>CUBEVALUE("192.168.8.20_AKABISERVER Medlemsomraadet",CUBEMEMBER("192.168.8.20_AKABISERVER Medlemsomraadet","[Betalingsstatus].[Betalende medlem]"),$C$2,$B$18,$B28,C$18)*100</f>
        <v>2.9705118031064113</v>
      </c>
      <c r="D28" s="88">
        <f>CUBEVALUE("192.168.8.20_AKABISERVER Medlemsomraadet",CUBEMEMBER("192.168.8.20_AKABISERVER Medlemsomraadet","[Betalingsstatus].[Betalende medlem]"),$C$2,$B$18,$B28,D$18)*100</f>
        <v>2.0025715485290219</v>
      </c>
      <c r="E28" s="89">
        <f>CUBEVALUE("192.168.8.20_AKABISERVER Medlemsomraadet",CUBEMEMBER("192.168.8.20_AKABISERVER Medlemsomraadet","[Betalingsstatus].[Betalende medlem]"),$C$2,$B$18,$B28,CUBEMEMBER("192.168.8.20_AKABISERVER Medlemsomraadet","[Medlem].[Køn].[All]","Hovedtotal"))*100</f>
        <v>2.2031133407641823</v>
      </c>
    </row>
    <row r="30" spans="2:20" ht="15" x14ac:dyDescent="0.25">
      <c r="B30" s="66"/>
      <c r="C30" s="125" t="s">
        <v>9</v>
      </c>
      <c r="D30" s="125"/>
      <c r="E30" s="125"/>
      <c r="F30" s="125"/>
      <c r="G30" s="125"/>
      <c r="H30" s="76"/>
    </row>
    <row r="31" spans="2:20" ht="15" x14ac:dyDescent="0.25">
      <c r="B31" s="75" t="str" vm="1">
        <f>CUBEMEMBER("192.168.8.20_AKABISERVER Medlemsomraadet","[Measures].[Fuldtidsledighed]","Procent ledige")</f>
        <v>Procent ledige</v>
      </c>
      <c r="C31" s="68" t="str" vm="16">
        <f>CUBEMEMBER("192.168.8.20_AKABISERVER Medlemsomraadet","[Alder].[Aldersgruppe 10 års interval].[All].[20-29 år]","Under 30 år")</f>
        <v>Under 30 år</v>
      </c>
      <c r="D31" s="68" t="str" vm="24">
        <f>CUBEMEMBER("192.168.8.20_AKABISERVER Medlemsomraadet","[Alder].[Aldersgruppe 10 års interval].[All].[30-39 år]")</f>
        <v>30-39 år</v>
      </c>
      <c r="E31" s="68" t="str" vm="19">
        <f>CUBEMEMBER("192.168.8.20_AKABISERVER Medlemsomraadet","[Alder].[Aldersgruppe 10 års interval].[All].[40-49 år]")</f>
        <v>40-49 år</v>
      </c>
      <c r="F31" s="68" t="str" vm="8">
        <f>CUBEMEMBER("192.168.8.20_AKABISERVER Medlemsomraadet","[Alder].[Aldersgruppe 10 års interval].[All].[50-59 år]")</f>
        <v>50-59 år</v>
      </c>
      <c r="G31" s="68" t="str" vm="30">
        <f>CUBEMEMBER("192.168.8.20_AKABISERVER Medlemsomraadet","[Alder].[Aldersgruppe 10 års interval].[All].[&gt; 59 år]","60-64 år")</f>
        <v>60-64 år</v>
      </c>
      <c r="H31" s="69" t="s">
        <v>2</v>
      </c>
    </row>
    <row r="32" spans="2:20" ht="15" x14ac:dyDescent="0.25">
      <c r="B32" s="73" t="str" vm="14">
        <f>CUBEMEMBER("192.168.8.20_AKABISERVER Medlemsomraadet","[Uddannelse].[IDA Gruppe].&amp;[Bachelorer]")</f>
        <v>Bachelorer</v>
      </c>
      <c r="C32" s="85">
        <f t="shared" ref="C32:E39" si="4">CUBEVALUE("192.168.8.20_AKABISERVER Medlemsomraadet",CUBEMEMBER("192.168.8.20_AKABISERVER Medlemsomraadet","[Betalingsstatus].[Betalende medlem]"),$C$2,$B$31,$B32,C$31)*100</f>
        <v>22.644224532224534</v>
      </c>
      <c r="D32" s="85">
        <f t="shared" si="4"/>
        <v>4.8213629246374845</v>
      </c>
      <c r="E32" s="85">
        <f t="shared" si="4"/>
        <v>2.1614906832298133</v>
      </c>
      <c r="F32" s="85">
        <f t="shared" ref="F32:G41" si="5">IFERROR(CUBEVALUE("192.168.8.20_AKABISERVER Medlemsomraadet",CUBEMEMBER("192.168.8.20_AKABISERVER Medlemsomraadet","[Betalingsstatus].[Betalende medlem]"),$C$2,$B$31,$B32,F$31)*100,"")</f>
        <v>0.95763670647391586</v>
      </c>
      <c r="G32" s="85" t="str">
        <f t="shared" si="5"/>
        <v/>
      </c>
      <c r="H32" s="84">
        <f t="shared" ref="H32:H39" si="6">CUBEVALUE("192.168.8.20_AKABISERVER Medlemsomraadet",CUBEMEMBER("192.168.8.20_AKABISERVER Medlemsomraadet","[Betalingsstatus].[Betalende medlem]"),$C$2,$B$31,$B32,CUBEMEMBER("192.168.8.20_AKABISERVER Medlemsomraadet","[Alder].[Aldersgruppe 10 års interval].[All]","Hovedtotal"))*100</f>
        <v>10.412319431500466</v>
      </c>
    </row>
    <row r="33" spans="2:42" ht="15" x14ac:dyDescent="0.25">
      <c r="B33" s="70" t="str" vm="12">
        <f>CUBEMEMBER("192.168.8.20_AKABISERVER Medlemsomraadet","[Uddannelse].[IDA Gruppe].&amp;[Akademiingeniør]")</f>
        <v>Akademiingeniør</v>
      </c>
      <c r="C33" s="34"/>
      <c r="D33" s="34"/>
      <c r="E33" s="34">
        <f t="shared" si="4"/>
        <v>1.0416121283603987</v>
      </c>
      <c r="F33" s="34">
        <f t="shared" si="5"/>
        <v>1.7544677544677547</v>
      </c>
      <c r="G33" s="34">
        <f t="shared" si="5"/>
        <v>1.6978978978978976</v>
      </c>
      <c r="H33" s="86">
        <f t="shared" si="6"/>
        <v>1.6477709171533086</v>
      </c>
    </row>
    <row r="34" spans="2:42" ht="15" x14ac:dyDescent="0.25">
      <c r="B34" s="73" t="str" vm="3">
        <f>CUBEMEMBER("192.168.8.20_AKABISERVER Medlemsomraadet","[Uddannelse].[IDA Gruppe].&amp;[Teknikumingeniør]")</f>
        <v>Teknikumingeniør</v>
      </c>
      <c r="C34" s="85"/>
      <c r="D34" s="85"/>
      <c r="E34" s="85">
        <f t="shared" si="4"/>
        <v>0.89956370025373111</v>
      </c>
      <c r="F34" s="85">
        <f t="shared" si="5"/>
        <v>1.5330507845611179</v>
      </c>
      <c r="G34" s="85">
        <f t="shared" si="5"/>
        <v>2.7331179876634426</v>
      </c>
      <c r="H34" s="84">
        <f t="shared" si="6"/>
        <v>1.442070719061368</v>
      </c>
    </row>
    <row r="35" spans="2:42" x14ac:dyDescent="0.25">
      <c r="B35" s="70" t="str" vm="13">
        <f>CUBEMEMBER("192.168.8.20_AKABISERVER Medlemsomraadet","[Uddannelse].[IDA Gruppe].&amp;[Diplomingeniør]")</f>
        <v>Diplomingeniør</v>
      </c>
      <c r="C35" s="34">
        <f t="shared" si="4"/>
        <v>6.6903198327267095</v>
      </c>
      <c r="D35" s="34">
        <f t="shared" si="4"/>
        <v>1.8312852861937723</v>
      </c>
      <c r="E35" s="34">
        <f t="shared" si="4"/>
        <v>1.3232357858526083</v>
      </c>
      <c r="F35" s="34">
        <f t="shared" si="5"/>
        <v>3.1017054790639693</v>
      </c>
      <c r="G35" s="34">
        <f t="shared" si="5"/>
        <v>6.7878787878787872</v>
      </c>
      <c r="H35" s="86">
        <f t="shared" si="6"/>
        <v>2.4630747605143988</v>
      </c>
    </row>
    <row r="36" spans="2:42" x14ac:dyDescent="0.25">
      <c r="B36" s="73" t="str" vm="11">
        <f>CUBEMEMBER("192.168.8.20_AKABISERVER Medlemsomraadet","[Uddannelse].[IDA Gruppe].&amp;[Civilingeniører]")</f>
        <v>Civilingeniører</v>
      </c>
      <c r="C36" s="85">
        <f t="shared" si="4"/>
        <v>8.5430900563484844</v>
      </c>
      <c r="D36" s="85">
        <f t="shared" si="4"/>
        <v>1.9853894527547222</v>
      </c>
      <c r="E36" s="85">
        <f t="shared" si="4"/>
        <v>0.99075521478033912</v>
      </c>
      <c r="F36" s="85">
        <f t="shared" si="5"/>
        <v>1.5473068852351231</v>
      </c>
      <c r="G36" s="85">
        <f t="shared" si="5"/>
        <v>1.6258277570174677</v>
      </c>
      <c r="H36" s="84">
        <f t="shared" si="6"/>
        <v>2.5761401156823589</v>
      </c>
    </row>
    <row r="37" spans="2:42" x14ac:dyDescent="0.25">
      <c r="B37" s="70" t="str" vm="10">
        <f>CUBEMEMBER("192.168.8.20_AKABISERVER Medlemsomraadet","[Uddannelse].[IDA Gruppe].&amp;[Cand.scient]")</f>
        <v>Cand.scient</v>
      </c>
      <c r="C37" s="34">
        <f t="shared" si="4"/>
        <v>18.934543032306603</v>
      </c>
      <c r="D37" s="34">
        <f t="shared" si="4"/>
        <v>7.4683913860384461</v>
      </c>
      <c r="E37" s="34">
        <f t="shared" si="4"/>
        <v>3.5343741800052482</v>
      </c>
      <c r="F37" s="34">
        <f t="shared" si="5"/>
        <v>4.8563706563706566</v>
      </c>
      <c r="G37" s="34" t="str">
        <f t="shared" si="5"/>
        <v/>
      </c>
      <c r="H37" s="86">
        <f t="shared" si="6"/>
        <v>11.404877296622704</v>
      </c>
    </row>
    <row r="38" spans="2:42" x14ac:dyDescent="0.25">
      <c r="B38" s="73" t="str" vm="2">
        <f>CUBEMEMBER("192.168.8.20_AKABISERVER Medlemsomraadet","[Uddannelse].[IDA Gruppe].&amp;[Cand.it]")</f>
        <v>Cand.it</v>
      </c>
      <c r="C38" s="85">
        <f t="shared" si="4"/>
        <v>14.223669763513513</v>
      </c>
      <c r="D38" s="85">
        <f t="shared" si="4"/>
        <v>4.6610620031796506</v>
      </c>
      <c r="E38" s="85">
        <f t="shared" si="4"/>
        <v>3.7805434862655578</v>
      </c>
      <c r="F38" s="85">
        <f t="shared" si="5"/>
        <v>9.5238095238095237</v>
      </c>
      <c r="G38" s="85">
        <f t="shared" si="5"/>
        <v>33.333333333333329</v>
      </c>
      <c r="H38" s="84">
        <f t="shared" si="6"/>
        <v>6.2520564042303173</v>
      </c>
    </row>
    <row r="39" spans="2:42" x14ac:dyDescent="0.25">
      <c r="B39" s="70" t="str" vm="9">
        <f>CUBEMEMBER("192.168.8.20_AKABISERVER Medlemsomraadet","[Uddannelse].[IDA Gruppe].&amp;[Phd]")</f>
        <v>Phd</v>
      </c>
      <c r="C39" s="34">
        <f t="shared" si="4"/>
        <v>4.9375276916260527</v>
      </c>
      <c r="D39" s="34">
        <f t="shared" si="4"/>
        <v>4.4736164736164739</v>
      </c>
      <c r="E39" s="34">
        <f t="shared" si="4"/>
        <v>1.77012177012177</v>
      </c>
      <c r="F39" s="34">
        <f t="shared" si="5"/>
        <v>10.016451233842538</v>
      </c>
      <c r="G39" s="34">
        <f t="shared" si="5"/>
        <v>30</v>
      </c>
      <c r="H39" s="86">
        <f t="shared" si="6"/>
        <v>4.3939793451988569</v>
      </c>
    </row>
    <row r="40" spans="2:42" x14ac:dyDescent="0.25">
      <c r="B40" s="73"/>
      <c r="C40" s="85"/>
      <c r="D40" s="85"/>
      <c r="E40" s="85"/>
      <c r="F40" s="85" t="str">
        <f t="shared" si="5"/>
        <v/>
      </c>
      <c r="G40" s="85" t="str">
        <f t="shared" si="5"/>
        <v/>
      </c>
      <c r="H40" s="84"/>
    </row>
    <row r="41" spans="2:42" x14ac:dyDescent="0.25">
      <c r="B41" s="77" t="str" vm="5">
        <f>CUBEMEMBER("192.168.8.20_AKABISERVER Medlemsomraadet","[Uddannelse].[IDA Gruppe Niveau1].&amp;[Ingeniører]","Ingeniører, i alt (diplom og civil)")</f>
        <v>Ingeniører, i alt (diplom og civil)</v>
      </c>
      <c r="C41" s="33">
        <f>CUBEVALUE("192.168.8.20_AKABISERVER Medlemsomraadet",CUBEMEMBER("192.168.8.20_AKABISERVER Medlemsomraadet","[Betalingsstatus].[Betalende medlem]"),$C$2,$B$31,$B41,C$31)*100</f>
        <v>7.9656989020270252</v>
      </c>
      <c r="D41" s="33">
        <f>CUBEVALUE("192.168.8.20_AKABISERVER Medlemsomraadet",CUBEMEMBER("192.168.8.20_AKABISERVER Medlemsomraadet","[Betalingsstatus].[Betalende medlem]"),$C$2,$B$31,$B41,D$31)*100</f>
        <v>1.9493465264755403</v>
      </c>
      <c r="E41" s="33">
        <f>CUBEVALUE("192.168.8.20_AKABISERVER Medlemsomraadet",CUBEMEMBER("192.168.8.20_AKABISERVER Medlemsomraadet","[Betalingsstatus].[Betalende medlem]"),$C$2,$B$31,$B41,E$31)*100</f>
        <v>1.0464634494139669</v>
      </c>
      <c r="F41" s="33">
        <f t="shared" si="5"/>
        <v>1.6262200064924361</v>
      </c>
      <c r="G41" s="33">
        <f t="shared" si="5"/>
        <v>2.1642135578201152</v>
      </c>
      <c r="H41" s="87">
        <f>CUBEVALUE("192.168.8.20_AKABISERVER Medlemsomraadet",CUBEMEMBER("192.168.8.20_AKABISERVER Medlemsomraadet","[Betalingsstatus].[Betalende medlem]"),$C$2,$B$31,$B41,CUBEMEMBER("192.168.8.20_AKABISERVER Medlemsomraadet","[Alder].[Aldersgruppe 10 års interval].[All]","Hovedtotal"))*100</f>
        <v>2.2031133407641823</v>
      </c>
    </row>
    <row r="43" spans="2:42" x14ac:dyDescent="0.25">
      <c r="B43" s="66"/>
      <c r="C43" s="125" t="s">
        <v>8</v>
      </c>
      <c r="D43" s="125"/>
      <c r="E43" s="125"/>
      <c r="F43" s="125"/>
      <c r="G43" s="125"/>
      <c r="H43" s="125"/>
      <c r="I43" s="78"/>
    </row>
    <row r="44" spans="2:42" s="18" customFormat="1" ht="14.4" x14ac:dyDescent="0.3">
      <c r="B44" s="75" t="str" vm="1">
        <f>CUBEMEMBER("192.168.8.20_AKABISERVER Medlemsomraadet","[Measures].[Fuldtidsledighed]","Procent ledige")</f>
        <v>Procent ledige</v>
      </c>
      <c r="C44" s="68" t="str" vm="7">
        <f>CUBEMEMBER("192.168.8.20_AKABISERVER Medlemsomraadet","[Kandidatalder].[Kandidatalder Gruppe Niveau1].[All].[&lt; 1 år]","Under 1 år")</f>
        <v>Under 1 år</v>
      </c>
      <c r="D44" s="68" t="str" vm="29">
        <f>CUBEMEMBER("192.168.8.20_AKABISERVER Medlemsomraadet","[Kandidatalder].[Kandidatalder Gruppe Niveau1].[All].[1 år]")</f>
        <v>1 år</v>
      </c>
      <c r="E44" s="68" t="str" vm="23">
        <f>CUBEMEMBER("192.168.8.20_AKABISERVER Medlemsomraadet","[Kandidatalder].[Kandidatalder Gruppe Niveau1].[All].[2-4 år]")</f>
        <v>2-4 år</v>
      </c>
      <c r="F44" s="68" t="str" vm="18">
        <f>CUBEMEMBER("192.168.8.20_AKABISERVER Medlemsomraadet","[Kandidatalder].[Kandidatalder Gruppe Niveau1].[All].[5-9 år]")</f>
        <v>5-9 år</v>
      </c>
      <c r="G44" s="68" t="str" vm="6">
        <f>CUBEMEMBER("192.168.8.20_AKABISERVER Medlemsomraadet","[Kandidatalder].[Kandidatalder Gruppe Niveau1].[All].[10-14 år]")</f>
        <v>10-14 år</v>
      </c>
      <c r="H44" s="68" t="str" vm="21">
        <f>CUBEMEMBER("192.168.8.20_AKABISERVER Medlemsomraadet","[Kandidatalder].[Kandidatalder Gruppe Niveau1].[All].[15- år]")</f>
        <v>15- år</v>
      </c>
      <c r="I44" s="69" t="s">
        <v>2</v>
      </c>
      <c r="U44" s="20"/>
      <c r="W44" s="20"/>
      <c r="X44" s="20"/>
      <c r="Z44" s="20"/>
      <c r="AA44" s="20"/>
      <c r="AC44" s="20"/>
      <c r="AD44" s="20"/>
      <c r="AF44" s="20"/>
      <c r="AG44" s="20"/>
      <c r="AI44" s="20"/>
      <c r="AJ44" s="20"/>
      <c r="AL44" s="20"/>
      <c r="AM44" s="20"/>
      <c r="AO44" s="20"/>
      <c r="AP44" s="20"/>
    </row>
    <row r="45" spans="2:42" x14ac:dyDescent="0.25">
      <c r="B45" s="73" t="str" vm="14">
        <f>CUBEMEMBER("192.168.8.20_AKABISERVER Medlemsomraadet","[Uddannelse].[IDA Gruppe].&amp;[Bachelorer]")</f>
        <v>Bachelorer</v>
      </c>
      <c r="C45" s="90">
        <f t="shared" ref="C45:H54" si="7">IFERROR(CUBEVALUE("192.168.8.20_AKABISERVER Medlemsomraadet",CUBEMEMBER("192.168.8.20_AKABISERVER Medlemsomraadet","[Betalingsstatus].[Betalende medlem]"),$C$2,$B$44,$B45,C$44)*100,"")</f>
        <v>39.034718146718149</v>
      </c>
      <c r="D45" s="90">
        <f t="shared" si="7"/>
        <v>19.566441441441441</v>
      </c>
      <c r="E45" s="90">
        <f t="shared" si="7"/>
        <v>1.9047619047619047</v>
      </c>
      <c r="F45" s="90">
        <f t="shared" si="7"/>
        <v>2.1764705882352939</v>
      </c>
      <c r="G45" s="90">
        <f t="shared" si="7"/>
        <v>1.3636363636363635</v>
      </c>
      <c r="H45" s="90">
        <f t="shared" si="7"/>
        <v>0.79055316999242231</v>
      </c>
      <c r="I45" s="84">
        <f t="shared" ref="I45:I52" si="8">CUBEVALUE("192.168.8.20_AKABISERVER Medlemsomraadet",CUBEMEMBER("192.168.8.20_AKABISERVER Medlemsomraadet","[Betalingsstatus].[Betalende medlem]"),$C$2,$B$31,$B45,CUBEMEMBER("192.168.8.20_AKABISERVER Medlemsomraadet","[Alder].[Aldersgruppe 10 års interval].[All]","Hovedtotal"))*100</f>
        <v>10.412319431500466</v>
      </c>
    </row>
    <row r="46" spans="2:42" x14ac:dyDescent="0.25">
      <c r="B46" s="70" t="str" vm="12">
        <f>CUBEMEMBER("192.168.8.20_AKABISERVER Medlemsomraadet","[Uddannelse].[IDA Gruppe].&amp;[Akademiingeniør]")</f>
        <v>Akademiingeniør</v>
      </c>
      <c r="C46" s="91"/>
      <c r="D46" s="91"/>
      <c r="E46" s="91"/>
      <c r="F46" s="91"/>
      <c r="G46" s="91"/>
      <c r="H46" s="91">
        <f t="shared" si="7"/>
        <v>1.4763011965143673</v>
      </c>
      <c r="I46" s="86">
        <f t="shared" si="8"/>
        <v>1.6477709171533086</v>
      </c>
    </row>
    <row r="47" spans="2:42" x14ac:dyDescent="0.25">
      <c r="B47" s="73" t="str" vm="3">
        <f>CUBEMEMBER("192.168.8.20_AKABISERVER Medlemsomraadet","[Uddannelse].[IDA Gruppe].&amp;[Teknikumingeniør]")</f>
        <v>Teknikumingeniør</v>
      </c>
      <c r="C47" s="90"/>
      <c r="D47" s="90"/>
      <c r="E47" s="90"/>
      <c r="F47" s="90"/>
      <c r="G47" s="90"/>
      <c r="H47" s="90">
        <f t="shared" si="7"/>
        <v>1.415766186777762</v>
      </c>
      <c r="I47" s="84">
        <f t="shared" si="8"/>
        <v>1.442070719061368</v>
      </c>
    </row>
    <row r="48" spans="2:42" x14ac:dyDescent="0.25">
      <c r="B48" s="70" t="str" vm="13">
        <f>CUBEMEMBER("192.168.8.20_AKABISERVER Medlemsomraadet","[Uddannelse].[IDA Gruppe].&amp;[Diplomingeniør]")</f>
        <v>Diplomingeniør</v>
      </c>
      <c r="C48" s="91">
        <f t="shared" si="7"/>
        <v>20.013604794221536</v>
      </c>
      <c r="D48" s="91">
        <f t="shared" si="7"/>
        <v>7.501811089439955</v>
      </c>
      <c r="E48" s="91">
        <f t="shared" si="7"/>
        <v>2.1949729419608937</v>
      </c>
      <c r="F48" s="91">
        <f t="shared" si="7"/>
        <v>0.98652335269491975</v>
      </c>
      <c r="G48" s="91">
        <f t="shared" si="7"/>
        <v>1.1474777793590625</v>
      </c>
      <c r="H48" s="91">
        <f t="shared" si="7"/>
        <v>1.210824248735995</v>
      </c>
      <c r="I48" s="86">
        <f t="shared" si="8"/>
        <v>2.4630747605143988</v>
      </c>
    </row>
    <row r="49" spans="2:9" x14ac:dyDescent="0.25">
      <c r="B49" s="73" t="str" vm="11">
        <f>CUBEMEMBER("192.168.8.20_AKABISERVER Medlemsomraadet","[Uddannelse].[IDA Gruppe].&amp;[Civilingeniører]")</f>
        <v>Civilingeniører</v>
      </c>
      <c r="C49" s="90">
        <f t="shared" si="7"/>
        <v>24.424527257633066</v>
      </c>
      <c r="D49" s="90">
        <f t="shared" si="7"/>
        <v>7.2390324278554603</v>
      </c>
      <c r="E49" s="90">
        <f t="shared" si="7"/>
        <v>2.1636600455877568</v>
      </c>
      <c r="F49" s="90">
        <f t="shared" si="7"/>
        <v>1.4460577664963268</v>
      </c>
      <c r="G49" s="90">
        <f t="shared" si="7"/>
        <v>1.0238239191118772</v>
      </c>
      <c r="H49" s="90">
        <f t="shared" si="7"/>
        <v>1.1532116165639579</v>
      </c>
      <c r="I49" s="84">
        <f t="shared" si="8"/>
        <v>2.5761401156823589</v>
      </c>
    </row>
    <row r="50" spans="2:9" x14ac:dyDescent="0.25">
      <c r="B50" s="70" t="str" vm="10">
        <f>CUBEMEMBER("192.168.8.20_AKABISERVER Medlemsomraadet","[Uddannelse].[IDA Gruppe].&amp;[Cand.scient]")</f>
        <v>Cand.scient</v>
      </c>
      <c r="C50" s="91">
        <f t="shared" si="7"/>
        <v>37.273124526395549</v>
      </c>
      <c r="D50" s="91">
        <f t="shared" si="7"/>
        <v>12.016690837178643</v>
      </c>
      <c r="E50" s="91">
        <f t="shared" si="7"/>
        <v>5.03110587651872</v>
      </c>
      <c r="F50" s="91">
        <f t="shared" si="7"/>
        <v>3.4481481481481473</v>
      </c>
      <c r="G50" s="91">
        <f t="shared" si="7"/>
        <v>1.3754646840148699</v>
      </c>
      <c r="H50" s="91">
        <f t="shared" si="7"/>
        <v>4.0941470353537106</v>
      </c>
      <c r="I50" s="86">
        <f t="shared" si="8"/>
        <v>11.404877296622704</v>
      </c>
    </row>
    <row r="51" spans="2:9" x14ac:dyDescent="0.25">
      <c r="B51" s="73" t="str" vm="2">
        <f>CUBEMEMBER("192.168.8.20_AKABISERVER Medlemsomraadet","[Uddannelse].[IDA Gruppe].&amp;[Cand.it]")</f>
        <v>Cand.it</v>
      </c>
      <c r="C51" s="90">
        <f t="shared" si="7"/>
        <v>39.103206596426929</v>
      </c>
      <c r="D51" s="90">
        <f t="shared" si="7"/>
        <v>14.276176176176177</v>
      </c>
      <c r="E51" s="90">
        <f t="shared" si="7"/>
        <v>3.3109283196239714</v>
      </c>
      <c r="F51" s="90">
        <f t="shared" si="7"/>
        <v>3.4937965260545911</v>
      </c>
      <c r="G51" s="90">
        <f t="shared" si="7"/>
        <v>1.6464891041162228</v>
      </c>
      <c r="H51" s="90">
        <f t="shared" si="7"/>
        <v>1.6979591836734693</v>
      </c>
      <c r="I51" s="84">
        <f t="shared" si="8"/>
        <v>6.2520564042303173</v>
      </c>
    </row>
    <row r="52" spans="2:9" x14ac:dyDescent="0.25">
      <c r="B52" s="70" t="str" vm="9">
        <f>CUBEMEMBER("192.168.8.20_AKABISERVER Medlemsomraadet","[Uddannelse].[IDA Gruppe].&amp;[Phd]")</f>
        <v>Phd</v>
      </c>
      <c r="C52" s="91">
        <f t="shared" si="7"/>
        <v>18.895986895986894</v>
      </c>
      <c r="D52" s="91">
        <f t="shared" si="7"/>
        <v>16.30769230769231</v>
      </c>
      <c r="E52" s="91">
        <f t="shared" si="7"/>
        <v>2.5</v>
      </c>
      <c r="F52" s="91" t="str">
        <f t="shared" si="7"/>
        <v/>
      </c>
      <c r="G52" s="91">
        <f t="shared" si="7"/>
        <v>3.8112490869247631</v>
      </c>
      <c r="H52" s="91">
        <f t="shared" si="7"/>
        <v>1.7667953667953669</v>
      </c>
      <c r="I52" s="86">
        <f t="shared" si="8"/>
        <v>4.3939793451988569</v>
      </c>
    </row>
    <row r="53" spans="2:9" x14ac:dyDescent="0.25">
      <c r="B53" s="73"/>
      <c r="C53" s="85" t="str">
        <f t="shared" si="7"/>
        <v/>
      </c>
      <c r="D53" s="85" t="str">
        <f t="shared" si="7"/>
        <v/>
      </c>
      <c r="E53" s="85" t="str">
        <f t="shared" si="7"/>
        <v/>
      </c>
      <c r="F53" s="85" t="str">
        <f t="shared" si="7"/>
        <v/>
      </c>
      <c r="G53" s="85" t="str">
        <f t="shared" si="7"/>
        <v/>
      </c>
      <c r="H53" s="85" t="str">
        <f t="shared" si="7"/>
        <v/>
      </c>
      <c r="I53" s="84"/>
    </row>
    <row r="54" spans="2:9" x14ac:dyDescent="0.25">
      <c r="B54" s="77" t="str" vm="5">
        <f>CUBEMEMBER("192.168.8.20_AKABISERVER Medlemsomraadet","[Uddannelse].[IDA Gruppe Niveau1].&amp;[Ingeniører]","Ingeniører, i alt (diplom og civil)")</f>
        <v>Ingeniører, i alt (diplom og civil)</v>
      </c>
      <c r="C54" s="92">
        <f t="shared" si="7"/>
        <v>23.023535976421101</v>
      </c>
      <c r="D54" s="92">
        <f t="shared" si="7"/>
        <v>7.3152746196224454</v>
      </c>
      <c r="E54" s="92">
        <f t="shared" si="7"/>
        <v>2.1926705466528471</v>
      </c>
      <c r="F54" s="92">
        <f t="shared" si="7"/>
        <v>1.2688315692117971</v>
      </c>
      <c r="G54" s="92">
        <f t="shared" si="7"/>
        <v>1.0805515102226091</v>
      </c>
      <c r="H54" s="92">
        <f t="shared" si="7"/>
        <v>1.3121109510980893</v>
      </c>
      <c r="I54" s="87">
        <f>CUBEVALUE("192.168.8.20_AKABISERVER Medlemsomraadet",CUBEMEMBER("192.168.8.20_AKABISERVER Medlemsomraadet","[Betalingsstatus].[Betalende medlem]"),$C$2,$B$31,$B54,CUBEMEMBER("192.168.8.20_AKABISERVER Medlemsomraadet","[Alder].[Aldersgruppe 10 års interval].[All]","Hovedtotal"))*100</f>
        <v>2.2031133407641823</v>
      </c>
    </row>
    <row r="56" spans="2:9" x14ac:dyDescent="0.25">
      <c r="B56" s="66"/>
      <c r="C56" s="125" t="s">
        <v>10</v>
      </c>
      <c r="D56" s="125"/>
      <c r="E56" s="125"/>
      <c r="F56" s="125"/>
      <c r="G56" s="125"/>
      <c r="H56" s="78"/>
    </row>
    <row r="57" spans="2:9" ht="27.6" x14ac:dyDescent="0.25">
      <c r="B57" s="75" t="str" vm="1">
        <f>CUBEMEMBER("192.168.8.20_AKABISERVER Medlemsomraadet","[Measures].[Fuldtidsledighed]","Procent ledige")</f>
        <v>Procent ledige</v>
      </c>
      <c r="C57" s="79" t="str" vm="28">
        <f>CUBEMEMBER("192.168.8.20_AKABISERVER Medlemsomraadet","[Kommune].[Region].[All].[Region Hovedstaden]")</f>
        <v>Region Hovedstaden</v>
      </c>
      <c r="D57" s="79" t="str" vm="22">
        <f>CUBEMEMBER("192.168.8.20_AKABISERVER Medlemsomraadet","[Kommune].[Region].[All].[Region Sjælland]")</f>
        <v>Region Sjælland</v>
      </c>
      <c r="E57" s="79" t="str" vm="17">
        <f>CUBEMEMBER("192.168.8.20_AKABISERVER Medlemsomraadet","[Kommune].[Region].[All].[Region Syddanmark]")</f>
        <v>Region Syddanmark</v>
      </c>
      <c r="F57" s="79" t="str" vm="4">
        <f>CUBEMEMBER("192.168.8.20_AKABISERVER Medlemsomraadet","[Kommune].[Region].[All].[Region Midtjylland]")</f>
        <v>Region Midtjylland</v>
      </c>
      <c r="G57" s="79" t="str" vm="27">
        <f>CUBEMEMBER("192.168.8.20_AKABISERVER Medlemsomraadet","[Kommune].[Region].[All].[Region Nordjylland]")</f>
        <v>Region Nordjylland</v>
      </c>
      <c r="H57" s="69" t="s">
        <v>2</v>
      </c>
    </row>
    <row r="58" spans="2:9" x14ac:dyDescent="0.25">
      <c r="B58" s="73" t="str" vm="14">
        <f>CUBEMEMBER("192.168.8.20_AKABISERVER Medlemsomraadet","[Uddannelse].[IDA Gruppe].&amp;[Bachelorer]")</f>
        <v>Bachelorer</v>
      </c>
      <c r="C58" s="90">
        <f t="shared" ref="C58:G65" si="9">CUBEVALUE("192.168.8.20_AKABISERVER Medlemsomraadet",CUBEMEMBER("192.168.8.20_AKABISERVER Medlemsomraadet","[Betalingsstatus].[Betalende medlem]"),$C$2,$B$57,$B58,C$57)*100</f>
        <v>12.275462128795461</v>
      </c>
      <c r="D58" s="90">
        <f t="shared" si="9"/>
        <v>6.8366366366366362</v>
      </c>
      <c r="E58" s="90">
        <f t="shared" si="9"/>
        <v>12.395145145145145</v>
      </c>
      <c r="F58" s="90">
        <f t="shared" si="9"/>
        <v>8.6424845898530105</v>
      </c>
      <c r="G58" s="90">
        <f t="shared" si="9"/>
        <v>13.685536888239591</v>
      </c>
      <c r="H58" s="93">
        <f t="shared" ref="H58:H65" si="10">CUBEVALUE("192.168.8.20_AKABISERVER Medlemsomraadet",CUBEMEMBER("192.168.8.20_AKABISERVER Medlemsomraadet","[Betalingsstatus].[Betalende medlem]"),$C$2,$B$31,$B58,CUBEMEMBER("192.168.8.20_AKABISERVER Medlemsomraadet","[Alder].[Aldersgruppe 10 års interval].[All]","Hovedtotal"))*100</f>
        <v>10.412319431500466</v>
      </c>
    </row>
    <row r="59" spans="2:9" x14ac:dyDescent="0.25">
      <c r="B59" s="70" t="str" vm="12">
        <f>CUBEMEMBER("192.168.8.20_AKABISERVER Medlemsomraadet","[Uddannelse].[IDA Gruppe].&amp;[Akademiingeniør]")</f>
        <v>Akademiingeniør</v>
      </c>
      <c r="C59" s="91">
        <f t="shared" si="9"/>
        <v>1.3275655575004817</v>
      </c>
      <c r="D59" s="91">
        <f t="shared" si="9"/>
        <v>2.1909422936449965</v>
      </c>
      <c r="E59" s="91">
        <f t="shared" si="9"/>
        <v>3.5368988323671102</v>
      </c>
      <c r="F59" s="91">
        <f t="shared" si="9"/>
        <v>2.0061926003673576</v>
      </c>
      <c r="G59" s="91">
        <f t="shared" si="9"/>
        <v>1.5401419853032756</v>
      </c>
      <c r="H59" s="94">
        <f t="shared" si="10"/>
        <v>1.6477709171533086</v>
      </c>
    </row>
    <row r="60" spans="2:9" x14ac:dyDescent="0.25">
      <c r="B60" s="73" t="str" vm="3">
        <f>CUBEMEMBER("192.168.8.20_AKABISERVER Medlemsomraadet","[Uddannelse].[IDA Gruppe].&amp;[Teknikumingeniør]")</f>
        <v>Teknikumingeniør</v>
      </c>
      <c r="C60" s="90">
        <f t="shared" si="9"/>
        <v>1.5662860971951884</v>
      </c>
      <c r="D60" s="90">
        <f t="shared" si="9"/>
        <v>1.7695406674279914</v>
      </c>
      <c r="E60" s="90">
        <f t="shared" si="9"/>
        <v>1.333310737127531</v>
      </c>
      <c r="F60" s="90">
        <f t="shared" si="9"/>
        <v>1.4266085810094298</v>
      </c>
      <c r="G60" s="90">
        <f t="shared" si="9"/>
        <v>0.76895943562610236</v>
      </c>
      <c r="H60" s="93">
        <f t="shared" si="10"/>
        <v>1.442070719061368</v>
      </c>
    </row>
    <row r="61" spans="2:9" x14ac:dyDescent="0.25">
      <c r="B61" s="70" t="str" vm="13">
        <f>CUBEMEMBER("192.168.8.20_AKABISERVER Medlemsomraadet","[Uddannelse].[IDA Gruppe].&amp;[Diplomingeniør]")</f>
        <v>Diplomingeniør</v>
      </c>
      <c r="C61" s="91">
        <f t="shared" si="9"/>
        <v>3.0317222003708491</v>
      </c>
      <c r="D61" s="91">
        <f t="shared" si="9"/>
        <v>1.5854595854595854</v>
      </c>
      <c r="E61" s="91">
        <f t="shared" si="9"/>
        <v>2.0812411095305836</v>
      </c>
      <c r="F61" s="91">
        <f t="shared" si="9"/>
        <v>2.5085039336921962</v>
      </c>
      <c r="G61" s="91">
        <f t="shared" si="9"/>
        <v>2.2800788954635105</v>
      </c>
      <c r="H61" s="94">
        <f t="shared" si="10"/>
        <v>2.4630747605143988</v>
      </c>
    </row>
    <row r="62" spans="2:9" x14ac:dyDescent="0.25">
      <c r="B62" s="73" t="str" vm="11">
        <f>CUBEMEMBER("192.168.8.20_AKABISERVER Medlemsomraadet","[Uddannelse].[IDA Gruppe].&amp;[Civilingeniører]")</f>
        <v>Civilingeniører</v>
      </c>
      <c r="C62" s="90">
        <f t="shared" si="9"/>
        <v>2.5770786732963851</v>
      </c>
      <c r="D62" s="90">
        <f t="shared" si="9"/>
        <v>1.6598035407070315</v>
      </c>
      <c r="E62" s="90">
        <f t="shared" si="9"/>
        <v>2.5019384138236589</v>
      </c>
      <c r="F62" s="90">
        <f t="shared" si="9"/>
        <v>2.6262080698997203</v>
      </c>
      <c r="G62" s="90">
        <f t="shared" si="9"/>
        <v>3.6141122454128061</v>
      </c>
      <c r="H62" s="93">
        <f t="shared" si="10"/>
        <v>2.5761401156823589</v>
      </c>
    </row>
    <row r="63" spans="2:9" x14ac:dyDescent="0.25">
      <c r="B63" s="70" t="str" vm="10">
        <f>CUBEMEMBER("192.168.8.20_AKABISERVER Medlemsomraadet","[Uddannelse].[IDA Gruppe].&amp;[Cand.scient]")</f>
        <v>Cand.scient</v>
      </c>
      <c r="C63" s="91">
        <f t="shared" si="9"/>
        <v>12.288886382369524</v>
      </c>
      <c r="D63" s="91">
        <f t="shared" si="9"/>
        <v>10.580382423239566</v>
      </c>
      <c r="E63" s="91">
        <f t="shared" si="9"/>
        <v>10.758140224319385</v>
      </c>
      <c r="F63" s="91">
        <f t="shared" si="9"/>
        <v>10.165002111486487</v>
      </c>
      <c r="G63" s="91">
        <f t="shared" si="9"/>
        <v>12.282289475103845</v>
      </c>
      <c r="H63" s="94">
        <f t="shared" si="10"/>
        <v>11.404877296622704</v>
      </c>
    </row>
    <row r="64" spans="2:9" x14ac:dyDescent="0.25">
      <c r="B64" s="73" t="str" vm="2">
        <f>CUBEMEMBER("192.168.8.20_AKABISERVER Medlemsomraadet","[Uddannelse].[IDA Gruppe].&amp;[Cand.it]")</f>
        <v>Cand.it</v>
      </c>
      <c r="C64" s="90">
        <f t="shared" si="9"/>
        <v>5.1040071056972467</v>
      </c>
      <c r="D64" s="90">
        <f t="shared" si="9"/>
        <v>1.095890410958904</v>
      </c>
      <c r="E64" s="90">
        <f t="shared" si="9"/>
        <v>13.582930298719772</v>
      </c>
      <c r="F64" s="90">
        <f t="shared" si="9"/>
        <v>5.8871067789100575</v>
      </c>
      <c r="G64" s="90">
        <f t="shared" si="9"/>
        <v>19.363073917290784</v>
      </c>
      <c r="H64" s="93">
        <f t="shared" si="10"/>
        <v>6.2520564042303173</v>
      </c>
    </row>
    <row r="65" spans="2:8" x14ac:dyDescent="0.25">
      <c r="B65" s="70" t="str" vm="9">
        <f>CUBEMEMBER("192.168.8.20_AKABISERVER Medlemsomraadet","[Uddannelse].[IDA Gruppe].&amp;[Phd]")</f>
        <v>Phd</v>
      </c>
      <c r="C65" s="91">
        <f t="shared" si="9"/>
        <v>5.9114939114939125</v>
      </c>
      <c r="D65" s="91">
        <f t="shared" si="9"/>
        <v>6.666666666666667</v>
      </c>
      <c r="E65" s="91">
        <f t="shared" si="9"/>
        <v>2.7368421052631575</v>
      </c>
      <c r="F65" s="91">
        <f t="shared" si="9"/>
        <v>2.360655737704918</v>
      </c>
      <c r="G65" s="91">
        <f t="shared" si="9"/>
        <v>7.1428571428571423</v>
      </c>
      <c r="H65" s="94">
        <f t="shared" si="10"/>
        <v>4.3939793451988569</v>
      </c>
    </row>
    <row r="66" spans="2:8" x14ac:dyDescent="0.25">
      <c r="B66" s="73"/>
      <c r="C66" s="85"/>
      <c r="D66" s="85"/>
      <c r="E66" s="85"/>
      <c r="F66" s="85"/>
      <c r="G66" s="85"/>
      <c r="H66" s="84"/>
    </row>
    <row r="67" spans="2:8" x14ac:dyDescent="0.25">
      <c r="B67" s="77" t="str" vm="5">
        <f>CUBEMEMBER("192.168.8.20_AKABISERVER Medlemsomraadet","[Uddannelse].[IDA Gruppe Niveau1].&amp;[Ingeniører]","Ingeniører, i alt (diplom og civil)")</f>
        <v>Ingeniører, i alt (diplom og civil)</v>
      </c>
      <c r="C67" s="92">
        <f>CUBEVALUE("192.168.8.20_AKABISERVER Medlemsomraadet",CUBEMEMBER("192.168.8.20_AKABISERVER Medlemsomraadet","[Betalingsstatus].[Betalende medlem]"),$C$2,$B$57,$B67,C$57)*100</f>
        <v>2.3538911908119142</v>
      </c>
      <c r="D67" s="92">
        <f>CUBEVALUE("192.168.8.20_AKABISERVER Medlemsomraadet",CUBEMEMBER("192.168.8.20_AKABISERVER Medlemsomraadet","[Betalingsstatus].[Betalende medlem]"),$C$2,$B$57,$B67,D$57)*100</f>
        <v>1.745092160306106</v>
      </c>
      <c r="E67" s="92">
        <f>CUBEVALUE("192.168.8.20_AKABISERVER Medlemsomraadet",CUBEMEMBER("192.168.8.20_AKABISERVER Medlemsomraadet","[Betalingsstatus].[Betalende medlem]"),$C$2,$B$57,$B67,E$57)*100</f>
        <v>1.9509441924253614</v>
      </c>
      <c r="F67" s="92">
        <f>CUBEVALUE("192.168.8.20_AKABISERVER Medlemsomraadet",CUBEMEMBER("192.168.8.20_AKABISERVER Medlemsomraadet","[Betalingsstatus].[Betalende medlem]"),$C$2,$B$57,$B67,F$57)*100</f>
        <v>2.1805551829275225</v>
      </c>
      <c r="G67" s="92">
        <f>CUBEVALUE("192.168.8.20_AKABISERVER Medlemsomraadet",CUBEMEMBER("192.168.8.20_AKABISERVER Medlemsomraadet","[Betalingsstatus].[Betalende medlem]"),$C$2,$B$57,$B67,G$57)*100</f>
        <v>2.9386231212152438</v>
      </c>
      <c r="H67" s="95">
        <f>CUBEVALUE("192.168.8.20_AKABISERVER Medlemsomraadet",CUBEMEMBER("192.168.8.20_AKABISERVER Medlemsomraadet","[Betalingsstatus].[Betalende medlem]"),$C$2,$B$31,$B67,CUBEMEMBER("192.168.8.20_AKABISERVER Medlemsomraadet","[Alder].[Aldersgruppe 10 års interval].[All]","Hovedtotal"))*100</f>
        <v>2.2031133407641823</v>
      </c>
    </row>
    <row r="69" spans="2:8" x14ac:dyDescent="0.25">
      <c r="B69" s="81" t="str" vm="26">
        <f>CUBEMEMBER("192.168.8.20_AKABISERVER Medlemsomraadet","[Dimittenddato].[Sommerdimittend].[All].[1]","Sommerdimittender")</f>
        <v>Sommerdimittender</v>
      </c>
      <c r="C69" s="82" t="str" vm="45">
        <f>CUBEMEMBER("192.168.8.20_AKABISERVER Medlemsomraadet","[Measures].[Ledighedsmulige]","Antal forsikrede")</f>
        <v>Antal forsikrede</v>
      </c>
      <c r="D69" s="82" t="str" vm="15">
        <f>CUBEMEMBER("192.168.8.20_AKABISERVER Medlemsomraadet","[Measures].[Fuldtidsledige]","Brutto-ledige")</f>
        <v>Brutto-ledige</v>
      </c>
      <c r="E69" s="83" t="str" vm="1">
        <f>CUBEMEMBER("192.168.8.20_AKABISERVER Medlemsomraadet","[Measures].[Fuldtidsledighed]","Procent")</f>
        <v>Procent</v>
      </c>
    </row>
    <row r="70" spans="2:8" x14ac:dyDescent="0.25">
      <c r="B70" s="70" t="str" vm="13">
        <f>CUBEMEMBER("192.168.8.20_AKABISERVER Medlemsomraadet","[Uddannelse].[IDA Gruppe].&amp;[Diplomingeniør]")</f>
        <v>Diplomingeniør</v>
      </c>
      <c r="C70" s="120" vm="765">
        <f>CUBEVALUE("192.168.8.20_AKABISERVER Medlemsomraadet",$C$2,$B70,C$5,$B$69)</f>
        <v>220</v>
      </c>
      <c r="D70" s="97" vm="618">
        <f>CUBEVALUE("192.168.8.20_AKABISERVER Medlemsomraadet",$C$2,$B70,D$5,$B$69)</f>
        <v>70.367351351351346</v>
      </c>
      <c r="E70" s="96">
        <f>CUBEVALUE("192.168.8.20_AKABISERVER Medlemsomraadet",CUBEMEMBER("192.168.8.20_AKABISERVER Medlemsomraadet","[Betalingsstatus].[Betalende medlem]"),$C$2,$B70,E$5,$B$69)*100</f>
        <v>31.912432432432432</v>
      </c>
    </row>
    <row r="71" spans="2:8" x14ac:dyDescent="0.25">
      <c r="B71" s="73" t="str" vm="11">
        <f>CUBEMEMBER("192.168.8.20_AKABISERVER Medlemsomraadet","[Uddannelse].[IDA Gruppe].&amp;[Civilingeniører]")</f>
        <v>Civilingeniører</v>
      </c>
      <c r="C71" s="119" vm="547">
        <f>CUBEVALUE("192.168.8.20_AKABISERVER Medlemsomraadet",$C$2,$B71,C$5,$B$69)</f>
        <v>707</v>
      </c>
      <c r="D71" s="85" vm="436">
        <f t="shared" ref="D71:D73" si="11">CUBEVALUE("192.168.8.20_AKABISERVER Medlemsomraadet",$C$2,$B71,D$5,$B$69)</f>
        <v>195.12427027027027</v>
      </c>
      <c r="E71" s="84">
        <f>CUBEVALUE("192.168.8.20_AKABISERVER Medlemsomraadet",CUBEMEMBER("192.168.8.20_AKABISERVER Medlemsomraadet","[Betalingsstatus].[Betalende medlem]"),$C$2,$B71,E$5,$B$69)*100</f>
        <v>27.598906686035402</v>
      </c>
    </row>
    <row r="72" spans="2:8" x14ac:dyDescent="0.25">
      <c r="B72" s="80" t="str" vm="10">
        <f>CUBEMEMBER("192.168.8.20_AKABISERVER Medlemsomraadet","[Uddannelse].[IDA Gruppe].&amp;[Cand.scient]")</f>
        <v>Cand.scient</v>
      </c>
      <c r="C72" s="120" vm="720">
        <f>CUBEVALUE("192.168.8.20_AKABISERVER Medlemsomraadet",$C$2,$B72,C$5,$B$69)</f>
        <v>469</v>
      </c>
      <c r="D72" s="97" vm="753">
        <f t="shared" si="11"/>
        <v>202.09924324324325</v>
      </c>
      <c r="E72" s="96">
        <f>CUBEVALUE("192.168.8.20_AKABISERVER Medlemsomraadet",CUBEMEMBER("192.168.8.20_AKABISERVER Medlemsomraadet","[Betalingsstatus].[Betalende medlem]"),$C$2,$B72,E$5,$B$69)*100</f>
        <v>42.878303463378096</v>
      </c>
    </row>
    <row r="73" spans="2:8" x14ac:dyDescent="0.25">
      <c r="B73" s="73" t="str" vm="2">
        <f>CUBEMEMBER("192.168.8.20_AKABISERVER Medlemsomraadet","[Uddannelse].[IDA Gruppe].&amp;[Cand.it]")</f>
        <v>Cand.it</v>
      </c>
      <c r="C73" s="119" vm="437">
        <f>CUBEVALUE("192.168.8.20_AKABISERVER Medlemsomraadet",$C$2,$B73,C$5,$B$69)</f>
        <v>54</v>
      </c>
      <c r="D73" s="85" vm="545">
        <f t="shared" si="11"/>
        <v>27.004324324324326</v>
      </c>
      <c r="E73" s="84">
        <f>CUBEVALUE("192.168.8.20_AKABISERVER Medlemsomraadet",CUBEMEMBER("192.168.8.20_AKABISERVER Medlemsomraadet","[Betalingsstatus].[Betalende medlem]"),$C$2,$B73,E$5,$B$69)*100</f>
        <v>50.008008008008012</v>
      </c>
    </row>
    <row r="74" spans="2:8" x14ac:dyDescent="0.25">
      <c r="B74" s="73"/>
      <c r="C74" s="74"/>
      <c r="D74" s="85"/>
      <c r="E74" s="84"/>
    </row>
    <row r="75" spans="2:8" x14ac:dyDescent="0.25">
      <c r="B75" s="71" t="str" vm="5">
        <f>CUBEMEMBER("192.168.8.20_AKABISERVER Medlemsomraadet","[Uddannelse].[IDA Gruppe Niveau1].&amp;[Ingeniører]","Ingeniører, i alt (diplom og civil)")</f>
        <v>Ingeniører, i alt (diplom og civil)</v>
      </c>
      <c r="C75" s="72" vm="669">
        <f>CUBEVALUE("192.168.8.20_AKABISERVER Medlemsomraadet",$C$2,$B75,C$5,$B$69)</f>
        <v>946</v>
      </c>
      <c r="D75" s="88" vm="546">
        <f>CUBEVALUE("192.168.8.20_AKABISERVER Medlemsomraadet",$C$2,$B75,D$5,$B$69)</f>
        <v>273.81810810810811</v>
      </c>
      <c r="E75" s="89">
        <f>CUBEVALUE("192.168.8.20_AKABISERVER Medlemsomraadet",CUBEMEMBER("192.168.8.20_AKABISERVER Medlemsomraadet","[Betalingsstatus].[Betalende medlem]"),$C$2,$B75,E$5,$B$69)*100</f>
        <v>28.927918404662588</v>
      </c>
    </row>
  </sheetData>
  <mergeCells count="5">
    <mergeCell ref="C43:H43"/>
    <mergeCell ref="C56:G56"/>
    <mergeCell ref="C30:G30"/>
    <mergeCell ref="C4:E4"/>
    <mergeCell ref="C17:E17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showGridLines="0" zoomScale="85" zoomScaleNormal="85" workbookViewId="0">
      <selection activeCell="K22" sqref="K22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customWidth="1"/>
    <col min="13" max="16384" width="9.109375" style="8"/>
  </cols>
  <sheetData>
    <row r="1" spans="2:13" ht="15" x14ac:dyDescent="0.25">
      <c r="B1"/>
      <c r="C1"/>
    </row>
    <row r="2" spans="2:13" ht="15" x14ac:dyDescent="0.25">
      <c r="D2" s="12"/>
    </row>
    <row r="3" spans="2:13" s="15" customFormat="1" ht="15" x14ac:dyDescent="0.25">
      <c r="D3" s="127" t="str" vm="25">
        <f>CUBEMEMBER("192.168.8.20_AKABISERVER Medlemsomraadet","[Medlem].[Køn].&amp;[Kvinde]","Kvinder")</f>
        <v>Kvinder</v>
      </c>
      <c r="E3" s="127"/>
      <c r="F3" s="127"/>
      <c r="G3" s="128" t="str" vm="20">
        <f>CUBEMEMBER("192.168.8.20_AKABISERVER Medlemsomraadet","[Medlem].[Køn].&amp;[Mand]","Mænd")</f>
        <v>Mænd</v>
      </c>
      <c r="H3" s="128"/>
      <c r="I3" s="128"/>
      <c r="J3" s="128" t="s">
        <v>2</v>
      </c>
      <c r="K3" s="128"/>
      <c r="L3" s="128"/>
    </row>
    <row r="4" spans="2:13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</row>
    <row r="5" spans="2:13" ht="15" x14ac:dyDescent="0.25">
      <c r="B5" s="45" t="str" vm="14">
        <f>CUBEMEMBER("192.168.8.20_AKABISERVER Medlemsomraadet","[Uddannelse].[IDA Gruppe].&amp;[Bachelorer]")</f>
        <v>Bachelorer</v>
      </c>
      <c r="C5" s="45"/>
      <c r="D5" s="46" vm="557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197</v>
      </c>
      <c r="E5" s="102" vm="900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31.300756756756758</v>
      </c>
      <c r="F5" s="48">
        <f>IFERROR(E5/D5*100,0)</f>
        <v>15.888709013582112</v>
      </c>
      <c r="G5" s="46" vm="785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731</v>
      </c>
      <c r="H5" s="110" vm="826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65.32556756756756</v>
      </c>
      <c r="I5" s="48">
        <f>IFERROR(H5/G5*100,0)</f>
        <v>8.9364661515140309</v>
      </c>
      <c r="J5" s="46" vm="467">
        <f>CUBEVALUE("192.168.8.20_AKABISERVER Medlemsomraadet",CUBEMEMBER("192.168.8.20_AKABISERVER Medlemsomraadet","[Betalingsstatus].[Betalende medlem]"),'Præsentationstabeller 1'!$C$2,$B5,CUBEMEMBER("192.168.8.20_AKABISERVER Medlemsomraadet","[Measures].[Ledighedsmulige]","Total Medlemstal"))</f>
        <v>928</v>
      </c>
      <c r="K5" s="110" vm="1305">
        <f>CUBEVALUE("192.168.8.20_AKABISERVER Medlemsomraadet",CUBEMEMBER("192.168.8.20_AKABISERVER Medlemsomraadet","[Betalingsstatus].[Betalende medlem]"),'Præsentationstabeller 1'!$C$2,$B5,CUBEMEMBER("192.168.8.20_AKABISERVER Medlemsomraadet","[Measures].[Fuldtidsledige]","Total Fuldtidsledige"))</f>
        <v>96.626324324324315</v>
      </c>
      <c r="L5" s="48">
        <f>IFERROR(K5/J5*100,0)</f>
        <v>10.412319431500466</v>
      </c>
      <c r="M5" s="19"/>
    </row>
    <row r="6" spans="2:13" ht="15" x14ac:dyDescent="0.25">
      <c r="B6" s="14" t="str" vm="12">
        <f t="shared" ref="B6:B14" si="0">CUBEMEMBER("192.168.8.20_AKABISERVER Medlemsomraadet","[Uddannelse].[IDA Gruppe].&amp;[Akademiingeniør]")</f>
        <v>Akademiingeniør</v>
      </c>
      <c r="C6" s="14" t="str" vm="34">
        <f>CUBEMEMBER("192.168.8.20_AKABISERVER Medlemsomraadet",{"[Uddannelsesretning].[IDA Gruppe].&amp;[Maskin]"})</f>
        <v>Maskin</v>
      </c>
      <c r="D6" s="23" vm="769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69</v>
      </c>
      <c r="E6" s="103" vm="907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>1</v>
      </c>
      <c r="F6" s="24">
        <f t="shared" ref="F6:F48" si="1">IFERROR(E6/D6*100,0)</f>
        <v>1.4492753623188406</v>
      </c>
      <c r="G6" s="23" vm="471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971</v>
      </c>
      <c r="H6" s="111" vm="971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>12.439999999999998</v>
      </c>
      <c r="I6" s="24">
        <f t="shared" ref="I6:I48" si="2">IFERROR(H6/G6*100,0)</f>
        <v>1.2811534500514932</v>
      </c>
      <c r="J6" s="23" vm="453">
        <f>CUBEVALUE("192.168.8.20_AKABISERVER Medlemsomraadet",CUBEMEMBER("192.168.8.20_AKABISERVER Medlemsomraadet","[Betalingsstatus].[Betalende medlem]"),'Præsentationstabeller 1'!$C$2,$C6,CUBEMEMBER("192.168.8.20_AKABISERVER Medlemsomraadet","[Measures].[Ledighedsmulige]","Total Medlemstal"),$B6)</f>
        <v>1040</v>
      </c>
      <c r="K6" s="111" vm="841">
        <f>CUBEVALUE("192.168.8.20_AKABISERVER Medlemsomraadet",CUBEMEMBER("192.168.8.20_AKABISERVER Medlemsomraadet","[Betalingsstatus].[Betalende medlem]"),'Præsentationstabeller 1'!$C$2,$C6,CUBEMEMBER("192.168.8.20_AKABISERVER Medlemsomraadet","[Measures].[Fuldtidsledige]","Total Fuldtidsledige"),$B6)</f>
        <v>13.440000000000001</v>
      </c>
      <c r="L6" s="24">
        <f>IFERROR(K6/J6*100,0)</f>
        <v>1.2923076923076924</v>
      </c>
    </row>
    <row r="7" spans="2:13" ht="15" x14ac:dyDescent="0.25">
      <c r="B7" s="50" t="str" vm="12">
        <f t="shared" si="0"/>
        <v>Akademiingeniør</v>
      </c>
      <c r="C7" s="50" t="str" vm="40">
        <f>CUBEMEMBER("192.168.8.20_AKABISERVER Medlemsomraadet",{"[Uddannelsesretning].[IDA Gruppe].&amp;[Produktion]"})</f>
        <v>Produktion</v>
      </c>
      <c r="D7" s="51" vm="443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17</v>
      </c>
      <c r="E7" s="104" vm="1136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>1</v>
      </c>
      <c r="F7" s="53">
        <f t="shared" si="1"/>
        <v>5.8823529411764701</v>
      </c>
      <c r="G7" s="51" vm="464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88</v>
      </c>
      <c r="H7" s="112" vm="892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>1</v>
      </c>
      <c r="I7" s="53">
        <f t="shared" si="2"/>
        <v>1.1363636363636365</v>
      </c>
      <c r="J7" s="51" vm="456">
        <f>CUBEVALUE("192.168.8.20_AKABISERVER Medlemsomraadet",CUBEMEMBER("192.168.8.20_AKABISERVER Medlemsomraadet","[Betalingsstatus].[Betalende medlem]"),'Præsentationstabeller 1'!$C$2,$C7,CUBEMEMBER("192.168.8.20_AKABISERVER Medlemsomraadet","[Measures].[Ledighedsmulige]","Total Medlemstal"),$B7)</f>
        <v>105</v>
      </c>
      <c r="K7" s="112" vm="1130">
        <f>CUBEVALUE("192.168.8.20_AKABISERVER Medlemsomraadet",CUBEMEMBER("192.168.8.20_AKABISERVER Medlemsomraadet","[Betalingsstatus].[Betalende medlem]"),'Præsentationstabeller 1'!$C$2,$C7,CUBEMEMBER("192.168.8.20_AKABISERVER Medlemsomraadet","[Measures].[Fuldtidsledige]","Total Fuldtidsledige"),$B7)</f>
        <v>2</v>
      </c>
      <c r="L7" s="53">
        <f t="shared" ref="L7:L48" si="3">IFERROR(K7/J7*100,0)</f>
        <v>1.9047619047619049</v>
      </c>
    </row>
    <row r="8" spans="2:13" ht="15" x14ac:dyDescent="0.25">
      <c r="B8" s="9" t="str" vm="12">
        <f t="shared" si="0"/>
        <v>Akademiingeniør</v>
      </c>
      <c r="C8" s="9" t="str" vm="37">
        <f>CUBEMEMBER("192.168.8.20_AKABISERVER Medlemsomraadet",{"[Uddannelsesretning].[IDA Gruppe].&amp;[Elektronik-IT]"})</f>
        <v>Elektronik-IT</v>
      </c>
      <c r="D8" s="25" vm="468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98</v>
      </c>
      <c r="E8" s="105" vm="80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>0.88000000000000012</v>
      </c>
      <c r="F8" s="26">
        <f t="shared" si="1"/>
        <v>0.89795918367346961</v>
      </c>
      <c r="G8" s="25" vm="621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1308</v>
      </c>
      <c r="H8" s="113" vm="936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>27.189081081081078</v>
      </c>
      <c r="I8" s="26">
        <f t="shared" si="2"/>
        <v>2.078675923630052</v>
      </c>
      <c r="J8" s="25" vm="734">
        <f>CUBEVALUE("192.168.8.20_AKABISERVER Medlemsomraadet",CUBEMEMBER("192.168.8.20_AKABISERVER Medlemsomraadet","[Betalingsstatus].[Betalende medlem]"),'Præsentationstabeller 1'!$C$2,$C8,CUBEMEMBER("192.168.8.20_AKABISERVER Medlemsomraadet","[Measures].[Ledighedsmulige]","Total Medlemstal"),$B8)</f>
        <v>1406</v>
      </c>
      <c r="K8" s="113" vm="828">
        <f>CUBEVALUE("192.168.8.20_AKABISERVER Medlemsomraadet",CUBEMEMBER("192.168.8.20_AKABISERVER Medlemsomraadet","[Betalingsstatus].[Betalende medlem]"),'Præsentationstabeller 1'!$C$2,$C8,CUBEMEMBER("192.168.8.20_AKABISERVER Medlemsomraadet","[Measures].[Fuldtidsledige]","Total Fuldtidsledige"),$B8)</f>
        <v>28.06908108108108</v>
      </c>
      <c r="L8" s="26">
        <f t="shared" si="3"/>
        <v>1.9963784552689248</v>
      </c>
    </row>
    <row r="9" spans="2:13" ht="15" x14ac:dyDescent="0.25">
      <c r="B9" s="50" t="str" vm="12">
        <f t="shared" si="0"/>
        <v>Akademiingeniør</v>
      </c>
      <c r="C9" s="50" t="str" vm="36">
        <f>CUBEMEMBER("192.168.8.20_AKABISERVER Medlemsomraadet",{"[Uddannelsesretning].[IDA Gruppe].&amp;[Bygning]"})</f>
        <v>Bygning</v>
      </c>
      <c r="D9" s="51" vm="75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341</v>
      </c>
      <c r="E9" s="104" vm="840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4.68</v>
      </c>
      <c r="F9" s="53">
        <f t="shared" si="1"/>
        <v>1.3724340175953078</v>
      </c>
      <c r="G9" s="51" vm="626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1005</v>
      </c>
      <c r="H9" s="112" vm="830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16.126486486486488</v>
      </c>
      <c r="I9" s="53">
        <f t="shared" si="2"/>
        <v>1.6046255210434319</v>
      </c>
      <c r="J9" s="51" vm="633">
        <f>CUBEVALUE("192.168.8.20_AKABISERVER Medlemsomraadet",CUBEMEMBER("192.168.8.20_AKABISERVER Medlemsomraadet","[Betalingsstatus].[Betalende medlem]"),'Præsentationstabeller 1'!$C$2,$C9,CUBEMEMBER("192.168.8.20_AKABISERVER Medlemsomraadet","[Measures].[Ledighedsmulige]","Total Medlemstal"),$B9)</f>
        <v>1346</v>
      </c>
      <c r="K9" s="112" vm="960">
        <f>CUBEVALUE("192.168.8.20_AKABISERVER Medlemsomraadet",CUBEMEMBER("192.168.8.20_AKABISERVER Medlemsomraadet","[Betalingsstatus].[Betalende medlem]"),'Præsentationstabeller 1'!$C$2,$C9,CUBEMEMBER("192.168.8.20_AKABISERVER Medlemsomraadet","[Measures].[Fuldtidsledige]","Total Fuldtidsledige"),$B9)</f>
        <v>20.806486486486488</v>
      </c>
      <c r="L9" s="53">
        <f t="shared" si="3"/>
        <v>1.5458013734388178</v>
      </c>
    </row>
    <row r="10" spans="2:13" ht="15" x14ac:dyDescent="0.25">
      <c r="B10" s="9" t="str" vm="12">
        <f t="shared" si="0"/>
        <v>Akademiingeniør</v>
      </c>
      <c r="C10" s="9" t="str" vm="39">
        <f>CUBEMEMBER("192.168.8.20_AKABISERVER Medlemsomraadet",{"[Uddannelsesretning].[IDA Gruppe].&amp;[Anlæg]"})</f>
        <v>Anlæg</v>
      </c>
      <c r="D10" s="25" vm="574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15</v>
      </c>
      <c r="E10" s="105" t="str" vm="83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/>
      </c>
      <c r="F10" s="26">
        <f t="shared" si="1"/>
        <v>0</v>
      </c>
      <c r="G10" s="25" vm="730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>34</v>
      </c>
      <c r="H10" s="113" t="str" vm="1494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vm="724">
        <f>CUBEVALUE("192.168.8.20_AKABISERVER Medlemsomraadet",CUBEMEMBER("192.168.8.20_AKABISERVER Medlemsomraadet","[Betalingsstatus].[Betalende medlem]"),'Præsentationstabeller 1'!$C$2,$C10,CUBEMEMBER("192.168.8.20_AKABISERVER Medlemsomraadet","[Measures].[Ledighedsmulige]","Total Medlemstal"),$B10)</f>
        <v>49</v>
      </c>
      <c r="K10" s="113" t="str" vm="818">
        <f>CUBEVALUE("192.168.8.20_AKABISERVER Medlemsomraadet",CUBEMEMBER("192.168.8.20_AKABISERVER Medlemsomraadet","[Betalingsstatus].[Betalende medlem]"),'Præsentationstabeller 1'!$C$2,$C10,CUBEMEMBER("192.168.8.20_AKABISERVER Medlemsomraadet","[Measures].[Fuldtidsledige]","Total Fuldtidsledige"),$B10)</f>
        <v/>
      </c>
      <c r="L10" s="26">
        <f t="shared" si="3"/>
        <v>0</v>
      </c>
    </row>
    <row r="11" spans="2:13" ht="15" x14ac:dyDescent="0.25">
      <c r="B11" s="50" t="str" vm="12">
        <f t="shared" si="0"/>
        <v>Akademiingeniør</v>
      </c>
      <c r="C11" s="50" t="str" vm="33">
        <f>CUBEMEMBER("192.168.8.20_AKABISERVER Medlemsomraadet",{"[Uddannelsesretning].[IDA Gruppe].&amp;[Kemi]"})</f>
        <v>Kemi</v>
      </c>
      <c r="D11" s="51" vm="577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542</v>
      </c>
      <c r="E11" s="104" vm="935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>6.2</v>
      </c>
      <c r="F11" s="53">
        <f t="shared" si="1"/>
        <v>1.1439114391143912</v>
      </c>
      <c r="G11" s="51" vm="682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544</v>
      </c>
      <c r="H11" s="112" vm="882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>6.3486486486486484</v>
      </c>
      <c r="I11" s="53">
        <f t="shared" si="2"/>
        <v>1.1670310015898251</v>
      </c>
      <c r="J11" s="51" vm="635">
        <f>CUBEVALUE("192.168.8.20_AKABISERVER Medlemsomraadet",CUBEMEMBER("192.168.8.20_AKABISERVER Medlemsomraadet","[Betalingsstatus].[Betalende medlem]"),'Præsentationstabeller 1'!$C$2,$C11,CUBEMEMBER("192.168.8.20_AKABISERVER Medlemsomraadet","[Measures].[Ledighedsmulige]","Total Medlemstal"),$B11)</f>
        <v>1086</v>
      </c>
      <c r="K11" s="112" vm="855">
        <f>CUBEVALUE("192.168.8.20_AKABISERVER Medlemsomraadet",CUBEMEMBER("192.168.8.20_AKABISERVER Medlemsomraadet","[Betalingsstatus].[Betalende medlem]"),'Præsentationstabeller 1'!$C$2,$C11,CUBEMEMBER("192.168.8.20_AKABISERVER Medlemsomraadet","[Measures].[Fuldtidsledige]","Total Fuldtidsledige"),$B11)</f>
        <v>12.548648648648649</v>
      </c>
      <c r="L11" s="53">
        <f t="shared" si="3"/>
        <v>1.1554925090836694</v>
      </c>
    </row>
    <row r="12" spans="2:13" ht="15" x14ac:dyDescent="0.25">
      <c r="B12" s="9" t="str" vm="12">
        <f t="shared" si="0"/>
        <v>Akademiingeniør</v>
      </c>
      <c r="C12" s="9" t="str" vm="35">
        <f>CUBEMEMBER("192.168.8.20_AKABISERVER Medlemsomraadet",{"[Uddannelsesretning].[IDA Gruppe].&amp;[Teknisk ledelse]"})</f>
        <v>Teknisk ledelse</v>
      </c>
      <c r="D12" s="25" vm="736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4</v>
      </c>
      <c r="E12" s="105" vm="1128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>0.40540540540540543</v>
      </c>
      <c r="F12" s="26">
        <f t="shared" si="1"/>
        <v>10.135135135135135</v>
      </c>
      <c r="G12" s="25" vm="553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25</v>
      </c>
      <c r="H12" s="113" vm="791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>3.027135135135135</v>
      </c>
      <c r="I12" s="26">
        <f t="shared" si="2"/>
        <v>12.10854054054054</v>
      </c>
      <c r="J12" s="25" vm="463">
        <f>CUBEVALUE("192.168.8.20_AKABISERVER Medlemsomraadet",CUBEMEMBER("192.168.8.20_AKABISERVER Medlemsomraadet","[Betalingsstatus].[Betalende medlem]"),'Præsentationstabeller 1'!$C$2,$C12,CUBEMEMBER("192.168.8.20_AKABISERVER Medlemsomraadet","[Measures].[Ledighedsmulige]","Total Medlemstal"),$B12)</f>
        <v>29</v>
      </c>
      <c r="K12" s="113" vm="945">
        <f>CUBEVALUE("192.168.8.20_AKABISERVER Medlemsomraadet",CUBEMEMBER("192.168.8.20_AKABISERVER Medlemsomraadet","[Betalingsstatus].[Betalende medlem]"),'Præsentationstabeller 1'!$C$2,$C12,CUBEMEMBER("192.168.8.20_AKABISERVER Medlemsomraadet","[Measures].[Fuldtidsledige]","Total Fuldtidsledige"),$B12)</f>
        <v>3.4325405405405403</v>
      </c>
      <c r="L12" s="26">
        <f t="shared" si="3"/>
        <v>11.836346691519104</v>
      </c>
    </row>
    <row r="13" spans="2:13" ht="15" x14ac:dyDescent="0.25">
      <c r="B13" s="50" t="str" vm="12">
        <f t="shared" si="0"/>
        <v>Akademiingeniør</v>
      </c>
      <c r="C13" s="50" t="str" vm="38">
        <f>CUBEMEMBER("192.168.8.20_AKABISERVER Medlemsomraadet",{"[Uddannelsesretning].[IDA Gruppe].&amp;[Nye retninger]"})</f>
        <v>Nye retninger</v>
      </c>
      <c r="D13" s="51" vm="56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1</v>
      </c>
      <c r="E13" s="104" vm="96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>1</v>
      </c>
      <c r="F13" s="53">
        <f t="shared" si="1"/>
        <v>100</v>
      </c>
      <c r="G13" s="51" vm="563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>1</v>
      </c>
      <c r="H13" s="112" t="str" vm="984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/>
      </c>
      <c r="I13" s="53">
        <f t="shared" si="2"/>
        <v>0</v>
      </c>
      <c r="J13" s="51" vm="778">
        <f>CUBEVALUE("192.168.8.20_AKABISERVER Medlemsomraadet",CUBEMEMBER("192.168.8.20_AKABISERVER Medlemsomraadet","[Betalingsstatus].[Betalende medlem]"),'Præsentationstabeller 1'!$C$2,$C13,CUBEMEMBER("192.168.8.20_AKABISERVER Medlemsomraadet","[Measures].[Ledighedsmulige]","Total Medlemstal"),$B13)</f>
        <v>2</v>
      </c>
      <c r="K13" s="112" vm="899">
        <f>CUBEVALUE("192.168.8.20_AKABISERVER Medlemsomraadet",CUBEMEMBER("192.168.8.20_AKABISERVER Medlemsomraadet","[Betalingsstatus].[Betalende medlem]"),'Præsentationstabeller 1'!$C$2,$C13,CUBEMEMBER("192.168.8.20_AKABISERVER Medlemsomraadet","[Measures].[Fuldtidsledige]","Total Fuldtidsledige"),$B13)</f>
        <v>1</v>
      </c>
      <c r="L13" s="53">
        <f t="shared" si="3"/>
        <v>50</v>
      </c>
    </row>
    <row r="14" spans="2:13" ht="15" x14ac:dyDescent="0.25">
      <c r="B14" s="10" t="str" vm="12">
        <f t="shared" si="0"/>
        <v>Akademiingeniør</v>
      </c>
      <c r="C14" s="10" t="str" vm="32">
        <f>CUBEMEMBER("192.168.8.20_AKABISERVER Medlemsomraadet",{"[Uddannelsesretning].[IDA Gruppe].&amp;[Øvrige retninger/uoplyste]"})</f>
        <v>Øvrige retninger/uoplyste</v>
      </c>
      <c r="D14" s="41" vm="631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53</v>
      </c>
      <c r="E14" s="106" vm="1311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1.24</v>
      </c>
      <c r="F14" s="43">
        <f t="shared" si="1"/>
        <v>2.3396226415094339</v>
      </c>
      <c r="G14" s="41" vm="581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211</v>
      </c>
      <c r="H14" s="114" vm="1490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>5.24</v>
      </c>
      <c r="I14" s="43">
        <f t="shared" si="2"/>
        <v>2.4834123222748814</v>
      </c>
      <c r="J14" s="41" vm="554">
        <f>CUBEVALUE("192.168.8.20_AKABISERVER Medlemsomraadet",CUBEMEMBER("192.168.8.20_AKABISERVER Medlemsomraadet","[Betalingsstatus].[Betalende medlem]"),'Præsentationstabeller 1'!$C$2,$C14,CUBEMEMBER("192.168.8.20_AKABISERVER Medlemsomraadet","[Measures].[Ledighedsmulige]","Total Medlemstal"),$B14)</f>
        <v>264</v>
      </c>
      <c r="K14" s="114" vm="975">
        <f>CUBEVALUE("192.168.8.20_AKABISERVER Medlemsomraadet",CUBEMEMBER("192.168.8.20_AKABISERVER Medlemsomraadet","[Betalingsstatus].[Betalende medlem]"),'Præsentationstabeller 1'!$C$2,$C14,CUBEMEMBER("192.168.8.20_AKABISERVER Medlemsomraadet","[Measures].[Fuldtidsledige]","Total Fuldtidsledige"),$B14)</f>
        <v>6.4799999999999995</v>
      </c>
      <c r="L14" s="43">
        <f t="shared" si="3"/>
        <v>2.4545454545454546</v>
      </c>
    </row>
    <row r="15" spans="2:13" ht="15" x14ac:dyDescent="0.25">
      <c r="B15" s="45" t="str" vm="3">
        <f t="shared" ref="B15:B23" si="4">CUBEMEMBER("192.168.8.20_AKABISERVER Medlemsomraadet","[Uddannelse].[IDA Gruppe].&amp;[Teknikumingeniør]")</f>
        <v>Teknikumingeniør</v>
      </c>
      <c r="C15" s="45" t="str" vm="34">
        <f>CUBEMEMBER("192.168.8.20_AKABISERVER Medlemsomraadet",{"[Uddannelsesretning].[IDA Gruppe].&amp;[Maskin]"})</f>
        <v>Maskin</v>
      </c>
      <c r="D15" s="46" vm="775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232</v>
      </c>
      <c r="E15" s="102" vm="977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>5.5076216216216212</v>
      </c>
      <c r="F15" s="48">
        <f t="shared" si="1"/>
        <v>2.3739748369058713</v>
      </c>
      <c r="G15" s="46" vm="573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3480</v>
      </c>
      <c r="H15" s="110" vm="1039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>48.159783783783794</v>
      </c>
      <c r="I15" s="48">
        <f t="shared" si="2"/>
        <v>1.3839018328673505</v>
      </c>
      <c r="J15" s="46" vm="446">
        <f>CUBEVALUE("192.168.8.20_AKABISERVER Medlemsomraadet",CUBEMEMBER("192.168.8.20_AKABISERVER Medlemsomraadet","[Betalingsstatus].[Betalende medlem]"),'Præsentationstabeller 1'!$C$2,$C15,CUBEMEMBER("192.168.8.20_AKABISERVER Medlemsomraadet","[Measures].[Ledighedsmulige]","Total Medlemstal"),$B15)</f>
        <v>3712</v>
      </c>
      <c r="K15" s="110" vm="1357">
        <f>CUBEVALUE("192.168.8.20_AKABISERVER Medlemsomraadet",CUBEMEMBER("192.168.8.20_AKABISERVER Medlemsomraadet","[Betalingsstatus].[Betalende medlem]"),'Præsentationstabeller 1'!$C$2,$C15,CUBEMEMBER("192.168.8.20_AKABISERVER Medlemsomraadet","[Measures].[Fuldtidsledige]","Total Fuldtidsledige"),$B15)</f>
        <v>53.667405405405411</v>
      </c>
      <c r="L15" s="48">
        <f t="shared" si="3"/>
        <v>1.4457813956197578</v>
      </c>
    </row>
    <row r="16" spans="2:13" ht="15" x14ac:dyDescent="0.25">
      <c r="B16" s="9" t="str" vm="3">
        <f t="shared" si="4"/>
        <v>Teknikumingeniør</v>
      </c>
      <c r="C16" s="9" t="str" vm="40">
        <f>CUBEMEMBER("192.168.8.20_AKABISERVER Medlemsomraadet",{"[Uddannelsesretning].[IDA Gruppe].&amp;[Produktion]"})</f>
        <v>Produktion</v>
      </c>
      <c r="D16" s="25" vm="578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260</v>
      </c>
      <c r="E16" s="105" vm="1488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>4.2441621621621621</v>
      </c>
      <c r="F16" s="26">
        <f t="shared" si="1"/>
        <v>1.6323700623700623</v>
      </c>
      <c r="G16" s="25" vm="466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943</v>
      </c>
      <c r="H16" s="113" vm="1360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>22.837297297297301</v>
      </c>
      <c r="I16" s="26">
        <f t="shared" si="2"/>
        <v>2.4217706571895334</v>
      </c>
      <c r="J16" s="25" vm="757">
        <f>CUBEVALUE("192.168.8.20_AKABISERVER Medlemsomraadet",CUBEMEMBER("192.168.8.20_AKABISERVER Medlemsomraadet","[Betalingsstatus].[Betalende medlem]"),'Præsentationstabeller 1'!$C$2,$C16,CUBEMEMBER("192.168.8.20_AKABISERVER Medlemsomraadet","[Measures].[Ledighedsmulige]","Total Medlemstal"),$B16)</f>
        <v>1203</v>
      </c>
      <c r="K16" s="113" vm="967">
        <f>CUBEVALUE("192.168.8.20_AKABISERVER Medlemsomraadet",CUBEMEMBER("192.168.8.20_AKABISERVER Medlemsomraadet","[Betalingsstatus].[Betalende medlem]"),'Præsentationstabeller 1'!$C$2,$C16,CUBEMEMBER("192.168.8.20_AKABISERVER Medlemsomraadet","[Measures].[Fuldtidsledige]","Total Fuldtidsledige"),$B16)</f>
        <v>27.081459459459463</v>
      </c>
      <c r="L16" s="26">
        <f t="shared" si="3"/>
        <v>2.2511603873199886</v>
      </c>
    </row>
    <row r="17" spans="2:12" ht="15" x14ac:dyDescent="0.25">
      <c r="B17" s="50" t="str" vm="3">
        <f t="shared" si="4"/>
        <v>Teknikumingeniør</v>
      </c>
      <c r="C17" s="50" t="str" vm="37">
        <f>CUBEMEMBER("192.168.8.20_AKABISERVER Medlemsomraadet",{"[Uddannelsesretning].[IDA Gruppe].&amp;[Elektronik-IT]"})</f>
        <v>Elektronik-IT</v>
      </c>
      <c r="D17" s="51" vm="678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136</v>
      </c>
      <c r="E17" s="104" vm="1419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1.8</v>
      </c>
      <c r="F17" s="53">
        <f t="shared" si="1"/>
        <v>1.3235294117647058</v>
      </c>
      <c r="G17" s="51" vm="784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4297</v>
      </c>
      <c r="H17" s="112" vm="888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>63.480540540540538</v>
      </c>
      <c r="I17" s="53">
        <f t="shared" si="2"/>
        <v>1.4773223304756933</v>
      </c>
      <c r="J17" s="51" vm="442">
        <f>CUBEVALUE("192.168.8.20_AKABISERVER Medlemsomraadet",CUBEMEMBER("192.168.8.20_AKABISERVER Medlemsomraadet","[Betalingsstatus].[Betalende medlem]"),'Præsentationstabeller 1'!$C$2,$C17,CUBEMEMBER("192.168.8.20_AKABISERVER Medlemsomraadet","[Measures].[Ledighedsmulige]","Total Medlemstal"),$B17)</f>
        <v>4433</v>
      </c>
      <c r="K17" s="112" vm="1183">
        <f>CUBEVALUE("192.168.8.20_AKABISERVER Medlemsomraadet",CUBEMEMBER("192.168.8.20_AKABISERVER Medlemsomraadet","[Betalingsstatus].[Betalende medlem]"),'Præsentationstabeller 1'!$C$2,$C17,CUBEMEMBER("192.168.8.20_AKABISERVER Medlemsomraadet","[Measures].[Fuldtidsledige]","Total Fuldtidsledige"),$B17)</f>
        <v>65.280540540540542</v>
      </c>
      <c r="L17" s="53">
        <f t="shared" si="3"/>
        <v>1.4726041177654081</v>
      </c>
    </row>
    <row r="18" spans="2:12" ht="15" x14ac:dyDescent="0.25">
      <c r="B18" s="9" t="str" vm="3">
        <f t="shared" si="4"/>
        <v>Teknikumingeniør</v>
      </c>
      <c r="C18" s="9" t="str" vm="36">
        <f>CUBEMEMBER("192.168.8.20_AKABISERVER Medlemsomraadet",{"[Uddannelsesretning].[IDA Gruppe].&amp;[Bygning]"})</f>
        <v>Bygning</v>
      </c>
      <c r="D18" s="25" vm="462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530</v>
      </c>
      <c r="E18" s="105" vm="825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6.2</v>
      </c>
      <c r="F18" s="26">
        <f t="shared" si="1"/>
        <v>1.1698113207547169</v>
      </c>
      <c r="G18" s="25" vm="725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2373</v>
      </c>
      <c r="H18" s="113" vm="89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>21.526</v>
      </c>
      <c r="I18" s="26">
        <f t="shared" si="2"/>
        <v>0.90712178676780453</v>
      </c>
      <c r="J18" s="25" vm="684">
        <f>CUBEVALUE("192.168.8.20_AKABISERVER Medlemsomraadet",CUBEMEMBER("192.168.8.20_AKABISERVER Medlemsomraadet","[Betalingsstatus].[Betalende medlem]"),'Præsentationstabeller 1'!$C$2,$C18,CUBEMEMBER("192.168.8.20_AKABISERVER Medlemsomraadet","[Measures].[Ledighedsmulige]","Total Medlemstal"),$B18)</f>
        <v>2903</v>
      </c>
      <c r="K18" s="113" vm="1367">
        <f>CUBEVALUE("192.168.8.20_AKABISERVER Medlemsomraadet",CUBEMEMBER("192.168.8.20_AKABISERVER Medlemsomraadet","[Betalingsstatus].[Betalende medlem]"),'Præsentationstabeller 1'!$C$2,$C18,CUBEMEMBER("192.168.8.20_AKABISERVER Medlemsomraadet","[Measures].[Fuldtidsledige]","Total Fuldtidsledige"),$B18)</f>
        <v>27.725999999999996</v>
      </c>
      <c r="L18" s="26">
        <f t="shared" si="3"/>
        <v>0.95508095074061294</v>
      </c>
    </row>
    <row r="19" spans="2:12" ht="15" x14ac:dyDescent="0.25">
      <c r="B19" s="50" t="str" vm="3">
        <f t="shared" si="4"/>
        <v>Teknikumingeniør</v>
      </c>
      <c r="C19" s="50" t="str" vm="39">
        <f>CUBEMEMBER("192.168.8.20_AKABISERVER Medlemsomraadet",{"[Uddannelsesretning].[IDA Gruppe].&amp;[Anlæg]"})</f>
        <v>Anlæg</v>
      </c>
      <c r="D19" s="51" vm="735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>32</v>
      </c>
      <c r="E19" s="104" t="str" vm="88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vm="733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>237</v>
      </c>
      <c r="H19" s="112" vm="874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>3.0388648648648653</v>
      </c>
      <c r="I19" s="53">
        <f t="shared" si="2"/>
        <v>1.2822214619682974</v>
      </c>
      <c r="J19" s="51" vm="758">
        <f>CUBEVALUE("192.168.8.20_AKABISERVER Medlemsomraadet",CUBEMEMBER("192.168.8.20_AKABISERVER Medlemsomraadet","[Betalingsstatus].[Betalende medlem]"),'Præsentationstabeller 1'!$C$2,$C19,CUBEMEMBER("192.168.8.20_AKABISERVER Medlemsomraadet","[Measures].[Ledighedsmulige]","Total Medlemstal"),$B19)</f>
        <v>269</v>
      </c>
      <c r="K19" s="112" vm="1353">
        <f>CUBEVALUE("192.168.8.20_AKABISERVER Medlemsomraadet",CUBEMEMBER("192.168.8.20_AKABISERVER Medlemsomraadet","[Betalingsstatus].[Betalende medlem]"),'Præsentationstabeller 1'!$C$2,$C19,CUBEMEMBER("192.168.8.20_AKABISERVER Medlemsomraadet","[Measures].[Fuldtidsledige]","Total Fuldtidsledige"),$B19)</f>
        <v>3.0388648648648653</v>
      </c>
      <c r="L19" s="53">
        <f t="shared" si="3"/>
        <v>1.1296895408419574</v>
      </c>
    </row>
    <row r="20" spans="2:12" ht="15" x14ac:dyDescent="0.25">
      <c r="B20" s="9" t="str" vm="3">
        <f t="shared" si="4"/>
        <v>Teknikumingeniør</v>
      </c>
      <c r="C20" s="9" t="str" vm="33">
        <f>CUBEMEMBER("192.168.8.20_AKABISERVER Medlemsomraadet",{"[Uddannelsesretning].[IDA Gruppe].&amp;[Kemi]"})</f>
        <v>Kemi</v>
      </c>
      <c r="D20" s="25" vm="67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>360</v>
      </c>
      <c r="E20" s="105" vm="930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>3.7338378378378376</v>
      </c>
      <c r="F20" s="26">
        <f t="shared" si="1"/>
        <v>1.0371771771771772</v>
      </c>
      <c r="G20" s="25" vm="723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192</v>
      </c>
      <c r="H20" s="113" vm="81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>2.2399999999999998</v>
      </c>
      <c r="I20" s="26">
        <f t="shared" si="2"/>
        <v>1.1666666666666665</v>
      </c>
      <c r="J20" s="25" vm="572">
        <f>CUBEVALUE("192.168.8.20_AKABISERVER Medlemsomraadet",CUBEMEMBER("192.168.8.20_AKABISERVER Medlemsomraadet","[Betalingsstatus].[Betalende medlem]"),'Præsentationstabeller 1'!$C$2,$C20,CUBEMEMBER("192.168.8.20_AKABISERVER Medlemsomraadet","[Measures].[Ledighedsmulige]","Total Medlemstal"),$B20)</f>
        <v>552</v>
      </c>
      <c r="K20" s="113" vm="904">
        <f>CUBEVALUE("192.168.8.20_AKABISERVER Medlemsomraadet",CUBEMEMBER("192.168.8.20_AKABISERVER Medlemsomraadet","[Betalingsstatus].[Betalende medlem]"),'Præsentationstabeller 1'!$C$2,$C20,CUBEMEMBER("192.168.8.20_AKABISERVER Medlemsomraadet","[Measures].[Fuldtidsledige]","Total Fuldtidsledige"),$B20)</f>
        <v>5.973837837837837</v>
      </c>
      <c r="L20" s="26">
        <f t="shared" si="3"/>
        <v>1.0822169996083038</v>
      </c>
    </row>
    <row r="21" spans="2:12" ht="15" x14ac:dyDescent="0.25">
      <c r="B21" s="50" t="str" vm="3">
        <f t="shared" si="4"/>
        <v>Teknikumingeniør</v>
      </c>
      <c r="C21" s="50" t="str" vm="35">
        <f>CUBEMEMBER("192.168.8.20_AKABISERVER Medlemsomraadet",{"[Uddannelsesretning].[IDA Gruppe].&amp;[Teknisk ledelse]"})</f>
        <v>Teknisk ledelse</v>
      </c>
      <c r="D21" s="51" vm="455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353</v>
      </c>
      <c r="E21" s="104" vm="829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>8.085405405405405</v>
      </c>
      <c r="F21" s="53">
        <f t="shared" si="1"/>
        <v>2.2904831176785851</v>
      </c>
      <c r="G21" s="51" vm="452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165</v>
      </c>
      <c r="H21" s="112" vm="998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>2.3600000000000003</v>
      </c>
      <c r="I21" s="53">
        <f t="shared" si="2"/>
        <v>1.4303030303030306</v>
      </c>
      <c r="J21" s="51" vm="576">
        <f>CUBEVALUE("192.168.8.20_AKABISERVER Medlemsomraadet",CUBEMEMBER("192.168.8.20_AKABISERVER Medlemsomraadet","[Betalingsstatus].[Betalende medlem]"),'Præsentationstabeller 1'!$C$2,$C21,CUBEMEMBER("192.168.8.20_AKABISERVER Medlemsomraadet","[Measures].[Ledighedsmulige]","Total Medlemstal"),$B21)</f>
        <v>518</v>
      </c>
      <c r="K21" s="112" vm="959">
        <f>CUBEVALUE("192.168.8.20_AKABISERVER Medlemsomraadet",CUBEMEMBER("192.168.8.20_AKABISERVER Medlemsomraadet","[Betalingsstatus].[Betalende medlem]"),'Præsentationstabeller 1'!$C$2,$C21,CUBEMEMBER("192.168.8.20_AKABISERVER Medlemsomraadet","[Measures].[Fuldtidsledige]","Total Fuldtidsledige"),$B21)</f>
        <v>10.445405405405406</v>
      </c>
      <c r="L21" s="53">
        <f t="shared" si="3"/>
        <v>2.0164875300010436</v>
      </c>
    </row>
    <row r="22" spans="2:12" ht="15" x14ac:dyDescent="0.25">
      <c r="B22" s="9" t="str" vm="3">
        <f t="shared" si="4"/>
        <v>Teknikumingeniør</v>
      </c>
      <c r="C22" s="9" t="str" vm="38">
        <f>CUBEMEMBER("192.168.8.20_AKABISERVER Medlemsomraadet",{"[Uddannelsesretning].[IDA Gruppe].&amp;[Nye retninger]"})</f>
        <v>Nye retninger</v>
      </c>
      <c r="D22" s="25" vm="68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1</v>
      </c>
      <c r="E22" s="105" t="str" vm="862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vm="470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>1</v>
      </c>
      <c r="H22" s="113" t="str" vm="886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vm="728">
        <f>CUBEVALUE("192.168.8.20_AKABISERVER Medlemsomraadet",CUBEMEMBER("192.168.8.20_AKABISERVER Medlemsomraadet","[Betalingsstatus].[Betalende medlem]"),'Præsentationstabeller 1'!$C$2,$C22,CUBEMEMBER("192.168.8.20_AKABISERVER Medlemsomraadet","[Measures].[Ledighedsmulige]","Total Medlemstal"),$B22)</f>
        <v>2</v>
      </c>
      <c r="K22" s="113" t="str" vm="812">
        <f>CUBEVALUE("192.168.8.20_AKABISERVER Medlemsomraadet",CUBEMEMBER("192.168.8.20_AKABISERVER Medlemsomraadet","[Betalingsstatus].[Betalende medlem]"),'Præsentationstabeller 1'!$C$2,$C22,CUBEMEMBER("192.168.8.20_AKABISERVER Medlemsomraadet","[Measures].[Fuldtidsledige]","Total Fuldtidsledige"),$B22)</f>
        <v/>
      </c>
      <c r="L22" s="26">
        <f t="shared" si="3"/>
        <v>0</v>
      </c>
    </row>
    <row r="23" spans="2:12" ht="15" x14ac:dyDescent="0.25">
      <c r="B23" s="55" t="str" vm="3">
        <f t="shared" si="4"/>
        <v>Teknikumingeniør</v>
      </c>
      <c r="C23" s="55" t="str" vm="32">
        <f>CUBEMEMBER("192.168.8.20_AKABISERVER Medlemsomraadet",{"[Uddannelsesretning].[IDA Gruppe].&amp;[Øvrige retninger/uoplyste]"})</f>
        <v>Øvrige retninger/uoplyste</v>
      </c>
      <c r="D23" s="56" vm="552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74</v>
      </c>
      <c r="E23" s="107" vm="809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>2</v>
      </c>
      <c r="F23" s="58">
        <f t="shared" si="1"/>
        <v>2.7027027027027026</v>
      </c>
      <c r="G23" s="56" vm="461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450</v>
      </c>
      <c r="H23" s="115" vm="895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>8.3491891891891878</v>
      </c>
      <c r="I23" s="58">
        <f t="shared" si="2"/>
        <v>1.855375375375375</v>
      </c>
      <c r="J23" s="56" vm="556">
        <f>CUBEVALUE("192.168.8.20_AKABISERVER Medlemsomraadet",CUBEMEMBER("192.168.8.20_AKABISERVER Medlemsomraadet","[Betalingsstatus].[Betalende medlem]"),'Præsentationstabeller 1'!$C$2,$C23,CUBEMEMBER("192.168.8.20_AKABISERVER Medlemsomraadet","[Measures].[Ledighedsmulige]","Total Medlemstal"),$B23)</f>
        <v>524</v>
      </c>
      <c r="K23" s="115" vm="871">
        <f>CUBEVALUE("192.168.8.20_AKABISERVER Medlemsomraadet",CUBEMEMBER("192.168.8.20_AKABISERVER Medlemsomraadet","[Betalingsstatus].[Betalende medlem]"),'Præsentationstabeller 1'!$C$2,$C23,CUBEMEMBER("192.168.8.20_AKABISERVER Medlemsomraadet","[Measures].[Fuldtidsledige]","Total Fuldtidsledige"),$B23)</f>
        <v>10.349189189189188</v>
      </c>
      <c r="L23" s="58">
        <f t="shared" si="3"/>
        <v>1.9750361048070968</v>
      </c>
    </row>
    <row r="24" spans="2:12" ht="15" x14ac:dyDescent="0.25">
      <c r="B24" s="14" t="str" vm="13">
        <f t="shared" ref="B24:B32" si="5">CUBEMEMBER("192.168.8.20_AKABISERVER Medlemsomraadet","[Uddannelse].[IDA Gruppe].&amp;[Diplomingeniør]")</f>
        <v>Diplomingeniør</v>
      </c>
      <c r="C24" s="14" t="str" vm="34">
        <f>CUBEMEMBER("192.168.8.20_AKABISERVER Medlemsomraadet",{"[Uddannelsesretning].[IDA Gruppe].&amp;[Maskin]"})</f>
        <v>Maskin</v>
      </c>
      <c r="D24" s="23" vm="562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200</v>
      </c>
      <c r="E24" s="103" vm="974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3.9783783783783786</v>
      </c>
      <c r="F24" s="24">
        <f t="shared" si="1"/>
        <v>1.9891891891891893</v>
      </c>
      <c r="G24" s="23" vm="683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2098</v>
      </c>
      <c r="H24" s="111" vm="96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43.137621621621619</v>
      </c>
      <c r="I24" s="24">
        <f t="shared" si="2"/>
        <v>2.0561306778656632</v>
      </c>
      <c r="J24" s="23" vm="630">
        <f>CUBEVALUE("192.168.8.20_AKABISERVER Medlemsomraadet",CUBEMEMBER("192.168.8.20_AKABISERVER Medlemsomraadet","[Betalingsstatus].[Betalende medlem]"),'Præsentationstabeller 1'!$C$2,$C24,CUBEMEMBER("192.168.8.20_AKABISERVER Medlemsomraadet","[Measures].[Ledighedsmulige]","Total Medlemstal"),$B24)</f>
        <v>2298</v>
      </c>
      <c r="K24" s="111" vm="1356">
        <f>CUBEVALUE("192.168.8.20_AKABISERVER Medlemsomraadet",CUBEMEMBER("192.168.8.20_AKABISERVER Medlemsomraadet","[Betalingsstatus].[Betalende medlem]"),'Præsentationstabeller 1'!$C$2,$C24,CUBEMEMBER("192.168.8.20_AKABISERVER Medlemsomraadet","[Measures].[Fuldtidsledige]","Total Fuldtidsledige"),$B24)</f>
        <v>47.115999999999993</v>
      </c>
      <c r="L24" s="24">
        <f t="shared" si="3"/>
        <v>2.0503046127067011</v>
      </c>
    </row>
    <row r="25" spans="2:12" ht="15" x14ac:dyDescent="0.25">
      <c r="B25" s="50" t="str" vm="13">
        <f t="shared" si="5"/>
        <v>Diplomingeniør</v>
      </c>
      <c r="C25" s="50" t="str" vm="40">
        <f>CUBEMEMBER("192.168.8.20_AKABISERVER Medlemsomraadet",{"[Uddannelsesretning].[IDA Gruppe].&amp;[Produktion]"})</f>
        <v>Produktion</v>
      </c>
      <c r="D25" s="51" vm="737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237</v>
      </c>
      <c r="E25" s="104" vm="1306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5.76</v>
      </c>
      <c r="F25" s="53">
        <f t="shared" si="1"/>
        <v>2.4303797468354431</v>
      </c>
      <c r="G25" s="51" vm="676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818</v>
      </c>
      <c r="H25" s="112" vm="1379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10.868108108108107</v>
      </c>
      <c r="I25" s="53">
        <f t="shared" si="2"/>
        <v>1.3286195731183505</v>
      </c>
      <c r="J25" s="51" vm="671">
        <f>CUBEVALUE("192.168.8.20_AKABISERVER Medlemsomraadet",CUBEMEMBER("192.168.8.20_AKABISERVER Medlemsomraadet","[Betalingsstatus].[Betalende medlem]"),'Præsentationstabeller 1'!$C$2,$C25,CUBEMEMBER("192.168.8.20_AKABISERVER Medlemsomraadet","[Measures].[Ledighedsmulige]","Total Medlemstal"),$B25)</f>
        <v>1055</v>
      </c>
      <c r="K25" s="112" vm="817">
        <f>CUBEVALUE("192.168.8.20_AKABISERVER Medlemsomraadet",CUBEMEMBER("192.168.8.20_AKABISERVER Medlemsomraadet","[Betalingsstatus].[Betalende medlem]"),'Præsentationstabeller 1'!$C$2,$C25,CUBEMEMBER("192.168.8.20_AKABISERVER Medlemsomraadet","[Measures].[Fuldtidsledige]","Total Fuldtidsledige"),$B25)</f>
        <v>16.628108108108108</v>
      </c>
      <c r="L25" s="53">
        <f t="shared" si="3"/>
        <v>1.5761239912898679</v>
      </c>
    </row>
    <row r="26" spans="2:12" ht="15" x14ac:dyDescent="0.25">
      <c r="B26" s="9" t="str" vm="13">
        <f t="shared" si="5"/>
        <v>Diplomingeniør</v>
      </c>
      <c r="C26" s="9" t="str" vm="37">
        <f>CUBEMEMBER("192.168.8.20_AKABISERVER Medlemsomraadet",{"[Uddannelsesretning].[IDA Gruppe].&amp;[Elektronik-IT]"})</f>
        <v>Elektronik-IT</v>
      </c>
      <c r="D26" s="25" vm="571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212</v>
      </c>
      <c r="E26" s="105" vm="790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5.7308108108108113</v>
      </c>
      <c r="F26" s="26">
        <f t="shared" si="1"/>
        <v>2.7032126466088733</v>
      </c>
      <c r="G26" s="25" vm="673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3870</v>
      </c>
      <c r="H26" s="113" vm="80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74.769729729729733</v>
      </c>
      <c r="I26" s="26">
        <f t="shared" si="2"/>
        <v>1.9320343599413365</v>
      </c>
      <c r="J26" s="25" vm="451">
        <f>CUBEVALUE("192.168.8.20_AKABISERVER Medlemsomraadet",CUBEMEMBER("192.168.8.20_AKABISERVER Medlemsomraadet","[Betalingsstatus].[Betalende medlem]"),'Præsentationstabeller 1'!$C$2,$C26,CUBEMEMBER("192.168.8.20_AKABISERVER Medlemsomraadet","[Measures].[Ledighedsmulige]","Total Medlemstal"),$B26)</f>
        <v>4082</v>
      </c>
      <c r="K26" s="113" vm="902">
        <f>CUBEVALUE("192.168.8.20_AKABISERVER Medlemsomraadet",CUBEMEMBER("192.168.8.20_AKABISERVER Medlemsomraadet","[Betalingsstatus].[Betalende medlem]"),'Præsentationstabeller 1'!$C$2,$C26,CUBEMEMBER("192.168.8.20_AKABISERVER Medlemsomraadet","[Measures].[Fuldtidsledige]","Total Fuldtidsledige"),$B26)</f>
        <v>80.500540540540527</v>
      </c>
      <c r="L26" s="26">
        <f t="shared" si="3"/>
        <v>1.9720857555252456</v>
      </c>
    </row>
    <row r="27" spans="2:12" ht="15" x14ac:dyDescent="0.25">
      <c r="B27" s="50" t="str" vm="13">
        <f t="shared" si="5"/>
        <v>Diplomingeniør</v>
      </c>
      <c r="C27" s="50" t="str" vm="36">
        <f>CUBEMEMBER("192.168.8.20_AKABISERVER Medlemsomraadet",{"[Uddannelsesretning].[IDA Gruppe].&amp;[Bygning]"})</f>
        <v>Bygning</v>
      </c>
      <c r="D27" s="51" vm="465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855</v>
      </c>
      <c r="E27" s="104" vm="954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15.48</v>
      </c>
      <c r="F27" s="53">
        <f t="shared" si="1"/>
        <v>1.810526315789474</v>
      </c>
      <c r="G27" s="51" vm="747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2563</v>
      </c>
      <c r="H27" s="112" vm="946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37.030540540540535</v>
      </c>
      <c r="I27" s="53">
        <f t="shared" si="2"/>
        <v>1.4448123503917494</v>
      </c>
      <c r="J27" s="51" vm="627">
        <f>CUBEVALUE("192.168.8.20_AKABISERVER Medlemsomraadet",CUBEMEMBER("192.168.8.20_AKABISERVER Medlemsomraadet","[Betalingsstatus].[Betalende medlem]"),'Præsentationstabeller 1'!$C$2,$C27,CUBEMEMBER("192.168.8.20_AKABISERVER Medlemsomraadet","[Measures].[Ledighedsmulige]","Total Medlemstal"),$B27)</f>
        <v>3418</v>
      </c>
      <c r="K27" s="112" vm="799">
        <f>CUBEVALUE("192.168.8.20_AKABISERVER Medlemsomraadet",CUBEMEMBER("192.168.8.20_AKABISERVER Medlemsomraadet","[Betalingsstatus].[Betalende medlem]"),'Præsentationstabeller 1'!$C$2,$C27,CUBEMEMBER("192.168.8.20_AKABISERVER Medlemsomraadet","[Measures].[Fuldtidsledige]","Total Fuldtidsledige"),$B27)</f>
        <v>52.510540540540546</v>
      </c>
      <c r="L27" s="53">
        <f t="shared" si="3"/>
        <v>1.5362943399807065</v>
      </c>
    </row>
    <row r="28" spans="2:12" ht="15" x14ac:dyDescent="0.25">
      <c r="B28" s="9" t="str" vm="13">
        <f t="shared" si="5"/>
        <v>Diplomingeniør</v>
      </c>
      <c r="C28" s="9" t="str" vm="39">
        <f>CUBEMEMBER("192.168.8.20_AKABISERVER Medlemsomraadet",{"[Uddannelsesretning].[IDA Gruppe].&amp;[Anlæg]"})</f>
        <v>Anlæg</v>
      </c>
      <c r="D28" s="25" vm="625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30</v>
      </c>
      <c r="E28" s="105" t="str" vm="962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/>
      </c>
      <c r="F28" s="26">
        <f t="shared" si="1"/>
        <v>0</v>
      </c>
      <c r="G28" s="25" vm="441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119</v>
      </c>
      <c r="H28" s="113" vm="1508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>2.2000000000000002</v>
      </c>
      <c r="I28" s="26">
        <f t="shared" si="2"/>
        <v>1.8487394957983194</v>
      </c>
      <c r="J28" s="25" vm="460">
        <f>CUBEVALUE("192.168.8.20_AKABISERVER Medlemsomraadet",CUBEMEMBER("192.168.8.20_AKABISERVER Medlemsomraadet","[Betalingsstatus].[Betalende medlem]"),'Præsentationstabeller 1'!$C$2,$C28,CUBEMEMBER("192.168.8.20_AKABISERVER Medlemsomraadet","[Measures].[Ledighedsmulige]","Total Medlemstal"),$B28)</f>
        <v>149</v>
      </c>
      <c r="K28" s="113" vm="970">
        <f>CUBEVALUE("192.168.8.20_AKABISERVER Medlemsomraadet",CUBEMEMBER("192.168.8.20_AKABISERVER Medlemsomraadet","[Betalingsstatus].[Betalende medlem]"),'Præsentationstabeller 1'!$C$2,$C28,CUBEMEMBER("192.168.8.20_AKABISERVER Medlemsomraadet","[Measures].[Fuldtidsledige]","Total Fuldtidsledige"),$B28)</f>
        <v>2.2000000000000002</v>
      </c>
      <c r="L28" s="26">
        <f t="shared" si="3"/>
        <v>1.476510067114094</v>
      </c>
    </row>
    <row r="29" spans="2:12" ht="15" x14ac:dyDescent="0.25">
      <c r="B29" s="50" t="str" vm="13">
        <f t="shared" si="5"/>
        <v>Diplomingeniør</v>
      </c>
      <c r="C29" s="50" t="str" vm="33">
        <f>CUBEMEMBER("192.168.8.20_AKABISERVER Medlemsomraadet",{"[Uddannelsesretning].[IDA Gruppe].&amp;[Kemi]"})</f>
        <v>Kemi</v>
      </c>
      <c r="D29" s="51" vm="445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405</v>
      </c>
      <c r="E29" s="104" vm="88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9.2340540540540541</v>
      </c>
      <c r="F29" s="53">
        <f t="shared" si="1"/>
        <v>2.2800133466800134</v>
      </c>
      <c r="G29" s="51" vm="561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309</v>
      </c>
      <c r="H29" s="112" vm="1149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12</v>
      </c>
      <c r="I29" s="53">
        <f t="shared" si="2"/>
        <v>3.8834951456310676</v>
      </c>
      <c r="J29" s="51" vm="632">
        <f>CUBEVALUE("192.168.8.20_AKABISERVER Medlemsomraadet",CUBEMEMBER("192.168.8.20_AKABISERVER Medlemsomraadet","[Betalingsstatus].[Betalende medlem]"),'Præsentationstabeller 1'!$C$2,$C29,CUBEMEMBER("192.168.8.20_AKABISERVER Medlemsomraadet","[Measures].[Ledighedsmulige]","Total Medlemstal"),$B29)</f>
        <v>714</v>
      </c>
      <c r="K29" s="112" vm="1181">
        <f>CUBEVALUE("192.168.8.20_AKABISERVER Medlemsomraadet",CUBEMEMBER("192.168.8.20_AKABISERVER Medlemsomraadet","[Betalingsstatus].[Betalende medlem]"),'Præsentationstabeller 1'!$C$2,$C29,CUBEMEMBER("192.168.8.20_AKABISERVER Medlemsomraadet","[Measures].[Fuldtidsledige]","Total Fuldtidsledige"),$B29)</f>
        <v>21.234054054054056</v>
      </c>
      <c r="L29" s="53">
        <f t="shared" si="3"/>
        <v>2.9739571504277391</v>
      </c>
    </row>
    <row r="30" spans="2:12" ht="15" x14ac:dyDescent="0.25">
      <c r="B30" s="9" t="str" vm="13">
        <f t="shared" si="5"/>
        <v>Diplomingeniør</v>
      </c>
      <c r="C30" s="9" t="str" vm="35">
        <f>CUBEMEMBER("192.168.8.20_AKABISERVER Medlemsomraadet",{"[Uddannelsesretning].[IDA Gruppe].&amp;[Teknisk ledelse]"})</f>
        <v>Teknisk ledelse</v>
      </c>
      <c r="D30" s="25" vm="732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276</v>
      </c>
      <c r="E30" s="105" vm="934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17.759999999999998</v>
      </c>
      <c r="F30" s="26">
        <f t="shared" si="1"/>
        <v>6.4347826086956506</v>
      </c>
      <c r="G30" s="25" vm="565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232</v>
      </c>
      <c r="H30" s="113" vm="82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7.1610810810810808</v>
      </c>
      <c r="I30" s="26">
        <f t="shared" si="2"/>
        <v>3.0866728797763279</v>
      </c>
      <c r="J30" s="25" vm="776">
        <f>CUBEVALUE("192.168.8.20_AKABISERVER Medlemsomraadet",CUBEMEMBER("192.168.8.20_AKABISERVER Medlemsomraadet","[Betalingsstatus].[Betalende medlem]"),'Præsentationstabeller 1'!$C$2,$C30,CUBEMEMBER("192.168.8.20_AKABISERVER Medlemsomraadet","[Measures].[Ledighedsmulige]","Total Medlemstal"),$B30)</f>
        <v>508</v>
      </c>
      <c r="K30" s="113" vm="1131">
        <f>CUBEVALUE("192.168.8.20_AKABISERVER Medlemsomraadet",CUBEMEMBER("192.168.8.20_AKABISERVER Medlemsomraadet","[Betalingsstatus].[Betalende medlem]"),'Præsentationstabeller 1'!$C$2,$C30,CUBEMEMBER("192.168.8.20_AKABISERVER Medlemsomraadet","[Measures].[Fuldtidsledige]","Total Fuldtidsledige"),$B30)</f>
        <v>24.921081081081081</v>
      </c>
      <c r="L30" s="26">
        <f t="shared" si="3"/>
        <v>4.9057246222600552</v>
      </c>
    </row>
    <row r="31" spans="2:12" ht="15" x14ac:dyDescent="0.25">
      <c r="B31" s="50" t="str" vm="13">
        <f t="shared" si="5"/>
        <v>Diplomingeniør</v>
      </c>
      <c r="C31" s="50" t="str" vm="38">
        <f>CUBEMEMBER("192.168.8.20_AKABISERVER Medlemsomraadet",{"[Uddannelsesretning].[IDA Gruppe].&amp;[Nye retninger]"})</f>
        <v>Nye retninger</v>
      </c>
      <c r="D31" s="51" vm="62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106</v>
      </c>
      <c r="E31" s="104" vm="1186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5.6</v>
      </c>
      <c r="F31" s="53">
        <f t="shared" si="1"/>
        <v>5.283018867924528</v>
      </c>
      <c r="G31" s="51" vm="57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92</v>
      </c>
      <c r="H31" s="112" vm="1179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3.8</v>
      </c>
      <c r="I31" s="53">
        <f t="shared" si="2"/>
        <v>4.1304347826086953</v>
      </c>
      <c r="J31" s="51" vm="580">
        <f>CUBEVALUE("192.168.8.20_AKABISERVER Medlemsomraadet",CUBEMEMBER("192.168.8.20_AKABISERVER Medlemsomraadet","[Betalingsstatus].[Betalende medlem]"),'Præsentationstabeller 1'!$C$2,$C31,CUBEMEMBER("192.168.8.20_AKABISERVER Medlemsomraadet","[Measures].[Ledighedsmulige]","Total Medlemstal"),$B31)</f>
        <v>198</v>
      </c>
      <c r="K31" s="112" vm="906">
        <f>CUBEVALUE("192.168.8.20_AKABISERVER Medlemsomraadet",CUBEMEMBER("192.168.8.20_AKABISERVER Medlemsomraadet","[Betalingsstatus].[Betalende medlem]"),'Præsentationstabeller 1'!$C$2,$C31,CUBEMEMBER("192.168.8.20_AKABISERVER Medlemsomraadet","[Measures].[Fuldtidsledige]","Total Fuldtidsledige"),$B31)</f>
        <v>9.4</v>
      </c>
      <c r="L31" s="53">
        <f t="shared" si="3"/>
        <v>4.7474747474747474</v>
      </c>
    </row>
    <row r="32" spans="2:12" ht="15" x14ac:dyDescent="0.25">
      <c r="B32" s="10" t="str" vm="13">
        <f t="shared" si="5"/>
        <v>Diplomingeniør</v>
      </c>
      <c r="C32" s="10" t="str" vm="32">
        <f>CUBEMEMBER("192.168.8.20_AKABISERVER Medlemsomraadet",{"[Uddannelsesretning].[IDA Gruppe].&amp;[Øvrige retninger/uoplyste]"})</f>
        <v>Øvrige retninger/uoplyste</v>
      </c>
      <c r="D32" s="41" vm="450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348</v>
      </c>
      <c r="E32" s="106" vm="89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26.485135135135135</v>
      </c>
      <c r="F32" s="43">
        <f t="shared" si="1"/>
        <v>7.6106710158434305</v>
      </c>
      <c r="G32" s="41" vm="575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939</v>
      </c>
      <c r="H32" s="114" vm="94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56.667459459459458</v>
      </c>
      <c r="I32" s="43">
        <f t="shared" si="2"/>
        <v>6.0348732118700168</v>
      </c>
      <c r="J32" s="41" vm="680">
        <f>CUBEVALUE("192.168.8.20_AKABISERVER Medlemsomraadet",CUBEMEMBER("192.168.8.20_AKABISERVER Medlemsomraadet","[Betalingsstatus].[Betalende medlem]"),'Præsentationstabeller 1'!$C$2,$C32,CUBEMEMBER("192.168.8.20_AKABISERVER Medlemsomraadet","[Measures].[Ledighedsmulige]","Total Medlemstal"),$B32)</f>
        <v>1287</v>
      </c>
      <c r="K32" s="114" vm="1512">
        <f>CUBEVALUE("192.168.8.20_AKABISERVER Medlemsomraadet",CUBEMEMBER("192.168.8.20_AKABISERVER Medlemsomraadet","[Betalingsstatus].[Betalende medlem]"),'Præsentationstabeller 1'!$C$2,$C32,CUBEMEMBER("192.168.8.20_AKABISERVER Medlemsomraadet","[Measures].[Fuldtidsledige]","Total Fuldtidsledige"),$B32)</f>
        <v>83.152594594594603</v>
      </c>
      <c r="L32" s="43">
        <f t="shared" si="3"/>
        <v>6.4609630609630608</v>
      </c>
    </row>
    <row r="33" spans="2:13" x14ac:dyDescent="0.3">
      <c r="B33" s="50" t="str" vm="11">
        <f t="shared" ref="B33:B41" si="6">CUBEMEMBER("192.168.8.20_AKABISERVER Medlemsomraadet","[Uddannelse].[IDA Gruppe].&amp;[Civilingeniører]")</f>
        <v>Civilingeniører</v>
      </c>
      <c r="C33" s="50" t="str" vm="34">
        <f>CUBEMEMBER("192.168.8.20_AKABISERVER Medlemsomraadet",{"[Uddannelsesretning].[IDA Gruppe].&amp;[Maskin]"})</f>
        <v>Maskin</v>
      </c>
      <c r="D33" s="51" vm="756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224</v>
      </c>
      <c r="E33" s="104" vm="1355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1.48</v>
      </c>
      <c r="F33" s="53">
        <f t="shared" si="1"/>
        <v>0.6607142857142857</v>
      </c>
      <c r="G33" s="51" vm="727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2327</v>
      </c>
      <c r="H33" s="112" vm="112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28.875135135135132</v>
      </c>
      <c r="I33" s="53">
        <f t="shared" si="2"/>
        <v>1.2408738777453858</v>
      </c>
      <c r="J33" s="51" vm="551">
        <f>CUBEVALUE("192.168.8.20_AKABISERVER Medlemsomraadet",CUBEMEMBER("192.168.8.20_AKABISERVER Medlemsomraadet","[Betalingsstatus].[Betalende medlem]"),'Præsentationstabeller 1'!$C$2,$C33,CUBEMEMBER("192.168.8.20_AKABISERVER Medlemsomraadet","[Measures].[Ledighedsmulige]","Total Medlemstal"),$B33)</f>
        <v>2551</v>
      </c>
      <c r="K33" s="112" vm="944">
        <f>CUBEVALUE("192.168.8.20_AKABISERVER Medlemsomraadet",CUBEMEMBER("192.168.8.20_AKABISERVER Medlemsomraadet","[Betalingsstatus].[Betalende medlem]"),'Præsentationstabeller 1'!$C$2,$C33,CUBEMEMBER("192.168.8.20_AKABISERVER Medlemsomraadet","[Measures].[Fuldtidsledige]","Total Fuldtidsledige"),$B33)</f>
        <v>30.355135135135136</v>
      </c>
      <c r="L33" s="53">
        <f t="shared" si="3"/>
        <v>1.1899308167438312</v>
      </c>
    </row>
    <row r="34" spans="2:13" x14ac:dyDescent="0.3">
      <c r="B34" s="9" t="str" vm="11">
        <f t="shared" si="6"/>
        <v>Civilingeniører</v>
      </c>
      <c r="C34" s="9" t="str" vm="40">
        <f>CUBEMEMBER("192.168.8.20_AKABISERVER Medlemsomraadet",{"[Uddannelsesretning].[IDA Gruppe].&amp;[Produktion]"})</f>
        <v>Produktion</v>
      </c>
      <c r="D34" s="25" vm="45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130</v>
      </c>
      <c r="E34" s="105" vm="890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3</v>
      </c>
      <c r="F34" s="26">
        <f t="shared" si="1"/>
        <v>2.3076923076923079</v>
      </c>
      <c r="G34" s="25" vm="685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580</v>
      </c>
      <c r="H34" s="113" vm="1199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>7.0137837837837838</v>
      </c>
      <c r="I34" s="26">
        <f t="shared" si="2"/>
        <v>1.2092730661696178</v>
      </c>
      <c r="J34" s="25" vm="560">
        <f>CUBEVALUE("192.168.8.20_AKABISERVER Medlemsomraadet",CUBEMEMBER("192.168.8.20_AKABISERVER Medlemsomraadet","[Betalingsstatus].[Betalende medlem]"),'Præsentationstabeller 1'!$C$2,$C34,CUBEMEMBER("192.168.8.20_AKABISERVER Medlemsomraadet","[Measures].[Ledighedsmulige]","Total Medlemstal"),$B34)</f>
        <v>710</v>
      </c>
      <c r="K34" s="113" vm="1359">
        <f>CUBEVALUE("192.168.8.20_AKABISERVER Medlemsomraadet",CUBEMEMBER("192.168.8.20_AKABISERVER Medlemsomraadet","[Betalingsstatus].[Betalende medlem]"),'Præsentationstabeller 1'!$C$2,$C34,CUBEMEMBER("192.168.8.20_AKABISERVER Medlemsomraadet","[Measures].[Fuldtidsledige]","Total Fuldtidsledige"),$B34)</f>
        <v>10.013783783783783</v>
      </c>
      <c r="L34" s="26">
        <f t="shared" si="3"/>
        <v>1.410392082223068</v>
      </c>
    </row>
    <row r="35" spans="2:13" x14ac:dyDescent="0.3">
      <c r="B35" s="50" t="str" vm="11">
        <f t="shared" si="6"/>
        <v>Civilingeniører</v>
      </c>
      <c r="C35" s="50" t="str" vm="37">
        <f>CUBEMEMBER("192.168.8.20_AKABISERVER Medlemsomraadet",{"[Uddannelsesretning].[IDA Gruppe].&amp;[Elektronik-IT]"})</f>
        <v>Elektronik-IT</v>
      </c>
      <c r="D35" s="51" vm="766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532</v>
      </c>
      <c r="E35" s="104" vm="831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14.983783783783784</v>
      </c>
      <c r="F35" s="53">
        <f t="shared" si="1"/>
        <v>2.8165007112375533</v>
      </c>
      <c r="G35" s="51" vm="629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6329</v>
      </c>
      <c r="H35" s="112" vm="1189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94.540270270270256</v>
      </c>
      <c r="I35" s="53">
        <f t="shared" si="2"/>
        <v>1.4937631580071142</v>
      </c>
      <c r="J35" s="51" vm="622">
        <f>CUBEVALUE("192.168.8.20_AKABISERVER Medlemsomraadet",CUBEMEMBER("192.168.8.20_AKABISERVER Medlemsomraadet","[Betalingsstatus].[Betalende medlem]"),'Præsentationstabeller 1'!$C$2,$C35,CUBEMEMBER("192.168.8.20_AKABISERVER Medlemsomraadet","[Measures].[Ledighedsmulige]","Total Medlemstal"),$B35)</f>
        <v>6861</v>
      </c>
      <c r="K35" s="112" vm="816">
        <f>CUBEVALUE("192.168.8.20_AKABISERVER Medlemsomraadet",CUBEMEMBER("192.168.8.20_AKABISERVER Medlemsomraadet","[Betalingsstatus].[Betalende medlem]"),'Præsentationstabeller 1'!$C$2,$C35,CUBEMEMBER("192.168.8.20_AKABISERVER Medlemsomraadet","[Measures].[Fuldtidsledige]","Total Fuldtidsledige"),$B35)</f>
        <v>109.52405405405406</v>
      </c>
      <c r="L35" s="53">
        <f t="shared" si="3"/>
        <v>1.5963278538704864</v>
      </c>
    </row>
    <row r="36" spans="2:13" x14ac:dyDescent="0.3">
      <c r="B36" s="9" t="str" vm="11">
        <f t="shared" si="6"/>
        <v>Civilingeniører</v>
      </c>
      <c r="C36" s="9" t="str" vm="36">
        <f>CUBEMEMBER("192.168.8.20_AKABISERVER Medlemsomraadet",{"[Uddannelsesretning].[IDA Gruppe].&amp;[Bygning]"})</f>
        <v>Bygning</v>
      </c>
      <c r="D36" s="25" vm="675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1383</v>
      </c>
      <c r="E36" s="105" vm="961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26.002162162162161</v>
      </c>
      <c r="F36" s="26">
        <f t="shared" si="1"/>
        <v>1.880127415919173</v>
      </c>
      <c r="G36" s="25" vm="440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3199</v>
      </c>
      <c r="H36" s="113" vm="915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46.364054054054066</v>
      </c>
      <c r="I36" s="26">
        <f t="shared" si="2"/>
        <v>1.4493296046906554</v>
      </c>
      <c r="J36" s="25" vm="569">
        <f>CUBEVALUE("192.168.8.20_AKABISERVER Medlemsomraadet",CUBEMEMBER("192.168.8.20_AKABISERVER Medlemsomraadet","[Betalingsstatus].[Betalende medlem]"),'Præsentationstabeller 1'!$C$2,$C36,CUBEMEMBER("192.168.8.20_AKABISERVER Medlemsomraadet","[Measures].[Ledighedsmulige]","Total Medlemstal"),$B36)</f>
        <v>4582</v>
      </c>
      <c r="K36" s="113" vm="898">
        <f>CUBEVALUE("192.168.8.20_AKABISERVER Medlemsomraadet",CUBEMEMBER("192.168.8.20_AKABISERVER Medlemsomraadet","[Betalingsstatus].[Betalende medlem]"),'Præsentationstabeller 1'!$C$2,$C36,CUBEMEMBER("192.168.8.20_AKABISERVER Medlemsomraadet","[Measures].[Fuldtidsledige]","Total Fuldtidsledige"),$B36)</f>
        <v>72.366216216216216</v>
      </c>
      <c r="L36" s="26">
        <f t="shared" si="3"/>
        <v>1.5793587127065956</v>
      </c>
    </row>
    <row r="37" spans="2:13" x14ac:dyDescent="0.3">
      <c r="B37" s="50" t="str" vm="11">
        <f t="shared" si="6"/>
        <v>Civilingeniører</v>
      </c>
      <c r="C37" s="50" t="str" vm="39">
        <f>CUBEMEMBER("192.168.8.20_AKABISERVER Medlemsomraadet",{"[Uddannelsesretning].[IDA Gruppe].&amp;[Anlæg]"})</f>
        <v>Anlæg</v>
      </c>
      <c r="D37" s="51" vm="454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64</v>
      </c>
      <c r="E37" s="104" vm="856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</v>
      </c>
      <c r="F37" s="53">
        <f t="shared" si="1"/>
        <v>1.5625</v>
      </c>
      <c r="G37" s="51" vm="449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149</v>
      </c>
      <c r="H37" s="112" vm="100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4.32</v>
      </c>
      <c r="I37" s="53">
        <f t="shared" si="2"/>
        <v>2.8993288590604029</v>
      </c>
      <c r="J37" s="51" vm="722">
        <f>CUBEVALUE("192.168.8.20_AKABISERVER Medlemsomraadet",CUBEMEMBER("192.168.8.20_AKABISERVER Medlemsomraadet","[Betalingsstatus].[Betalende medlem]"),'Præsentationstabeller 1'!$C$2,$C37,CUBEMEMBER("192.168.8.20_AKABISERVER Medlemsomraadet","[Measures].[Ledighedsmulige]","Total Medlemstal"),$B37)</f>
        <v>213</v>
      </c>
      <c r="K37" s="112" vm="1008">
        <f>CUBEVALUE("192.168.8.20_AKABISERVER Medlemsomraadet",CUBEMEMBER("192.168.8.20_AKABISERVER Medlemsomraadet","[Betalingsstatus].[Betalende medlem]"),'Præsentationstabeller 1'!$C$2,$C37,CUBEMEMBER("192.168.8.20_AKABISERVER Medlemsomraadet","[Measures].[Fuldtidsledige]","Total Fuldtidsledige"),$B37)</f>
        <v>5.32</v>
      </c>
      <c r="L37" s="53">
        <f t="shared" si="3"/>
        <v>2.4976525821596245</v>
      </c>
    </row>
    <row r="38" spans="2:13" x14ac:dyDescent="0.3">
      <c r="B38" s="9" t="str" vm="11">
        <f t="shared" si="6"/>
        <v>Civilingeniører</v>
      </c>
      <c r="C38" s="9" t="str" vm="33">
        <f>CUBEMEMBER("192.168.8.20_AKABISERVER Medlemsomraadet",{"[Uddannelsesretning].[IDA Gruppe].&amp;[Kemi]"})</f>
        <v>Kemi</v>
      </c>
      <c r="D38" s="25" vm="77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1280</v>
      </c>
      <c r="E38" s="105" vm="1351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22.804324324324327</v>
      </c>
      <c r="F38" s="26">
        <f t="shared" si="1"/>
        <v>1.781587837837838</v>
      </c>
      <c r="G38" s="25" vm="555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1963</v>
      </c>
      <c r="H38" s="113" vm="929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34.26956756756757</v>
      </c>
      <c r="I38" s="26">
        <f t="shared" si="2"/>
        <v>1.7457752199474055</v>
      </c>
      <c r="J38" s="25" vm="624">
        <f>CUBEVALUE("192.168.8.20_AKABISERVER Medlemsomraadet",CUBEMEMBER("192.168.8.20_AKABISERVER Medlemsomraadet","[Betalingsstatus].[Betalende medlem]"),'Præsentationstabeller 1'!$C$2,$C38,CUBEMEMBER("192.168.8.20_AKABISERVER Medlemsomraadet","[Measures].[Ledighedsmulige]","Total Medlemstal"),$B38)</f>
        <v>3243</v>
      </c>
      <c r="K38" s="113" vm="1358">
        <f>CUBEVALUE("192.168.8.20_AKABISERVER Medlemsomraadet",CUBEMEMBER("192.168.8.20_AKABISERVER Medlemsomraadet","[Betalingsstatus].[Betalende medlem]"),'Præsentationstabeller 1'!$C$2,$C38,CUBEMEMBER("192.168.8.20_AKABISERVER Medlemsomraadet","[Measures].[Fuldtidsledige]","Total Fuldtidsledige"),$B38)</f>
        <v>57.07389189189189</v>
      </c>
      <c r="L38" s="26">
        <f t="shared" si="3"/>
        <v>1.7599103266078289</v>
      </c>
    </row>
    <row r="39" spans="2:13" x14ac:dyDescent="0.3">
      <c r="B39" s="50" t="str" vm="11">
        <f t="shared" si="6"/>
        <v>Civilingeniører</v>
      </c>
      <c r="C39" s="50" t="str" vm="35">
        <f>CUBEMEMBER("192.168.8.20_AKABISERVER Medlemsomraadet",{"[Uddannelsesretning].[IDA Gruppe].&amp;[Teknisk ledelse]"})</f>
        <v>Teknisk ledelse</v>
      </c>
      <c r="D39" s="51" vm="55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196</v>
      </c>
      <c r="E39" s="104" vm="1407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5.16</v>
      </c>
      <c r="F39" s="53">
        <f t="shared" si="1"/>
        <v>2.6326530612244898</v>
      </c>
      <c r="G39" s="51" vm="45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499</v>
      </c>
      <c r="H39" s="112" vm="100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13.594756756756757</v>
      </c>
      <c r="I39" s="53">
        <f t="shared" si="2"/>
        <v>2.724400151654661</v>
      </c>
      <c r="J39" s="51" vm="469">
        <f>CUBEVALUE("192.168.8.20_AKABISERVER Medlemsomraadet",CUBEMEMBER("192.168.8.20_AKABISERVER Medlemsomraadet","[Betalingsstatus].[Betalende medlem]"),'Præsentationstabeller 1'!$C$2,$C39,CUBEMEMBER("192.168.8.20_AKABISERVER Medlemsomraadet","[Measures].[Ledighedsmulige]","Total Medlemstal"),$B39)</f>
        <v>695</v>
      </c>
      <c r="K39" s="112" vm="976">
        <f>CUBEVALUE("192.168.8.20_AKABISERVER Medlemsomraadet",CUBEMEMBER("192.168.8.20_AKABISERVER Medlemsomraadet","[Betalingsstatus].[Betalende medlem]"),'Præsentationstabeller 1'!$C$2,$C39,CUBEMEMBER("192.168.8.20_AKABISERVER Medlemsomraadet","[Measures].[Fuldtidsledige]","Total Fuldtidsledige"),$B39)</f>
        <v>18.754756756756759</v>
      </c>
      <c r="L39" s="53">
        <f t="shared" si="3"/>
        <v>2.6985261520513322</v>
      </c>
    </row>
    <row r="40" spans="2:13" x14ac:dyDescent="0.3">
      <c r="B40" s="9" t="str" vm="11">
        <f t="shared" si="6"/>
        <v>Civilingeniører</v>
      </c>
      <c r="C40" s="9" t="str" vm="38">
        <f>CUBEMEMBER("192.168.8.20_AKABISERVER Medlemsomraadet",{"[Uddannelsesretning].[IDA Gruppe].&amp;[Nye retninger]"})</f>
        <v>Nye retninger</v>
      </c>
      <c r="D40" s="25" vm="559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632</v>
      </c>
      <c r="E40" s="105" vm="903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54.698378378378379</v>
      </c>
      <c r="F40" s="26">
        <f t="shared" si="1"/>
        <v>8.6548067054396167</v>
      </c>
      <c r="G40" s="25" vm="670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546</v>
      </c>
      <c r="H40" s="113" vm="1003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39.120810810810809</v>
      </c>
      <c r="I40" s="26">
        <f t="shared" si="2"/>
        <v>7.1649836649836649</v>
      </c>
      <c r="J40" s="25" vm="731">
        <f>CUBEVALUE("192.168.8.20_AKABISERVER Medlemsomraadet",CUBEMEMBER("192.168.8.20_AKABISERVER Medlemsomraadet","[Betalingsstatus].[Betalende medlem]"),'Præsentationstabeller 1'!$C$2,$C40,CUBEMEMBER("192.168.8.20_AKABISERVER Medlemsomraadet","[Measures].[Ledighedsmulige]","Total Medlemstal"),$B40)</f>
        <v>1178</v>
      </c>
      <c r="K40" s="113" vm="813">
        <f>CUBEVALUE("192.168.8.20_AKABISERVER Medlemsomraadet",CUBEMEMBER("192.168.8.20_AKABISERVER Medlemsomraadet","[Betalingsstatus].[Betalende medlem]"),'Præsentationstabeller 1'!$C$2,$C40,CUBEMEMBER("192.168.8.20_AKABISERVER Medlemsomraadet","[Measures].[Fuldtidsledige]","Total Fuldtidsledige"),$B40)</f>
        <v>93.819189189189203</v>
      </c>
      <c r="L40" s="26">
        <f t="shared" si="3"/>
        <v>7.9642775203046856</v>
      </c>
    </row>
    <row r="41" spans="2:13" x14ac:dyDescent="0.3">
      <c r="B41" s="55" t="str" vm="11">
        <f t="shared" si="6"/>
        <v>Civilingeniører</v>
      </c>
      <c r="C41" s="55" t="str" vm="32">
        <f>CUBEMEMBER("192.168.8.20_AKABISERVER Medlemsomraadet",{"[Uddannelsesretning].[IDA Gruppe].&amp;[Øvrige retninger/uoplyste]"})</f>
        <v>Øvrige retninger/uoplyste</v>
      </c>
      <c r="D41" s="56" vm="729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2271</v>
      </c>
      <c r="E41" s="107" vm="88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104.1508108108108</v>
      </c>
      <c r="F41" s="58">
        <f t="shared" si="1"/>
        <v>4.5861211277327518</v>
      </c>
      <c r="G41" s="56" vm="767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4872</v>
      </c>
      <c r="H41" s="115" vm="872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198.71400000000003</v>
      </c>
      <c r="I41" s="58">
        <f t="shared" si="2"/>
        <v>4.0786945812807884</v>
      </c>
      <c r="J41" s="56" vm="439">
        <f>CUBEVALUE("192.168.8.20_AKABISERVER Medlemsomraadet",CUBEMEMBER("192.168.8.20_AKABISERVER Medlemsomraadet","[Betalingsstatus].[Betalende medlem]"),'Præsentationstabeller 1'!$C$2,$C41,CUBEMEMBER("192.168.8.20_AKABISERVER Medlemsomraadet","[Measures].[Ledighedsmulige]","Total Medlemstal"),$B41)</f>
        <v>7143</v>
      </c>
      <c r="K41" s="115" vm="1174">
        <f>CUBEVALUE("192.168.8.20_AKABISERVER Medlemsomraadet",CUBEMEMBER("192.168.8.20_AKABISERVER Medlemsomraadet","[Betalingsstatus].[Betalende medlem]"),'Præsentationstabeller 1'!$C$2,$C41,CUBEMEMBER("192.168.8.20_AKABISERVER Medlemsomraadet","[Measures].[Fuldtidsledige]","Total Fuldtidsledige"),$B41)</f>
        <v>302.86481081081087</v>
      </c>
      <c r="L41" s="58">
        <f t="shared" si="3"/>
        <v>4.240022550900334</v>
      </c>
    </row>
    <row r="42" spans="2:13" x14ac:dyDescent="0.3">
      <c r="B42" s="14" t="str" vm="10">
        <f>CUBEMEMBER("192.168.8.20_AKABISERVER Medlemsomraadet","[Uddannelse].[IDA Gruppe].&amp;[Cand.scient]")</f>
        <v>Cand.scient</v>
      </c>
      <c r="C42" s="14" t="str" vm="44">
        <f>CUBEMEMBER("192.168.8.20_AKABISERVER Medlemsomraadet",{"[Uddannelsesretning].[IDA Gruppe Cand Scient].&amp;[Data og IT]"})</f>
        <v>Data og IT</v>
      </c>
      <c r="D42" s="23" vm="56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54</v>
      </c>
      <c r="E42" s="103" vm="889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2.4</v>
      </c>
      <c r="F42" s="24">
        <f t="shared" si="1"/>
        <v>4.4444444444444446</v>
      </c>
      <c r="G42" s="23" vm="634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430</v>
      </c>
      <c r="H42" s="111" vm="1014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6.0291891891891893</v>
      </c>
      <c r="I42" s="24">
        <f t="shared" si="2"/>
        <v>1.4021370207416719</v>
      </c>
      <c r="J42" s="23" vm="448">
        <f>CUBEVALUE("192.168.8.20_AKABISERVER Medlemsomraadet",CUBEMEMBER("192.168.8.20_AKABISERVER Medlemsomraadet","[Betalingsstatus].[Betalende medlem]"),'Præsentationstabeller 1'!$C$2,$C42,CUBEMEMBER("192.168.8.20_AKABISERVER Medlemsomraadet","[Measures].[Ledighedsmulige]","Total Medlemstal"),$B42)</f>
        <v>484</v>
      </c>
      <c r="K42" s="111" vm="824">
        <f>CUBEVALUE("192.168.8.20_AKABISERVER Medlemsomraadet",CUBEMEMBER("192.168.8.20_AKABISERVER Medlemsomraadet","[Betalingsstatus].[Betalende medlem]"),'Præsentationstabeller 1'!$C$2,$C42,CUBEMEMBER("192.168.8.20_AKABISERVER Medlemsomraadet","[Measures].[Fuldtidsledige]","Total Fuldtidsledige"),$B42)</f>
        <v>8.4291891891891897</v>
      </c>
      <c r="L42" s="24">
        <f t="shared" si="3"/>
        <v>1.7415680142952872</v>
      </c>
      <c r="M42" s="13"/>
    </row>
    <row r="43" spans="2:13" x14ac:dyDescent="0.3">
      <c r="B43" s="50" t="str" vm="10">
        <f>CUBEMEMBER("192.168.8.20_AKABISERVER Medlemsomraadet","[Uddannelse].[IDA Gruppe].&amp;[Cand.scient]")</f>
        <v>Cand.scient</v>
      </c>
      <c r="C43" s="50" t="str" vm="42">
        <f>CUBEMEMBER("192.168.8.20_AKABISERVER Medlemsomraadet",{"[Uddannelsesretning].[IDA Gruppe Cand Scient].&amp;[Matematik-Fysik-Kemi]"})</f>
        <v>Matematik-Fysik-Kemi</v>
      </c>
      <c r="D43" s="51" vm="619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270</v>
      </c>
      <c r="E43" s="104" vm="958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22.639459459459459</v>
      </c>
      <c r="F43" s="53">
        <f t="shared" si="1"/>
        <v>8.3849849849849853</v>
      </c>
      <c r="G43" s="51" vm="679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446</v>
      </c>
      <c r="H43" s="112" vm="87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31.28</v>
      </c>
      <c r="I43" s="53">
        <f t="shared" si="2"/>
        <v>7.013452914798207</v>
      </c>
      <c r="J43" s="51" vm="783">
        <f>CUBEVALUE("192.168.8.20_AKABISERVER Medlemsomraadet",CUBEMEMBER("192.168.8.20_AKABISERVER Medlemsomraadet","[Betalingsstatus].[Betalende medlem]"),'Præsentationstabeller 1'!$C$2,$C43,CUBEMEMBER("192.168.8.20_AKABISERVER Medlemsomraadet","[Measures].[Ledighedsmulige]","Total Medlemstal"),$B43)</f>
        <v>716</v>
      </c>
      <c r="K43" s="112" vm="823">
        <f>CUBEVALUE("192.168.8.20_AKABISERVER Medlemsomraadet",CUBEMEMBER("192.168.8.20_AKABISERVER Medlemsomraadet","[Betalingsstatus].[Betalende medlem]"),'Præsentationstabeller 1'!$C$2,$C43,CUBEMEMBER("192.168.8.20_AKABISERVER Medlemsomraadet","[Measures].[Fuldtidsledige]","Total Fuldtidsledige"),$B43)</f>
        <v>53.919459459459461</v>
      </c>
      <c r="L43" s="53">
        <f t="shared" si="3"/>
        <v>7.5306507624943384</v>
      </c>
      <c r="M43" s="13"/>
    </row>
    <row r="44" spans="2:13" x14ac:dyDescent="0.3">
      <c r="B44" s="9" t="str" vm="10">
        <f>CUBEMEMBER("192.168.8.20_AKABISERVER Medlemsomraadet","[Uddannelse].[IDA Gruppe].&amp;[Cand.scient]")</f>
        <v>Cand.scient</v>
      </c>
      <c r="C44" s="9" t="str" vm="31">
        <f>CUBEMEMBER("192.168.8.20_AKABISERVER Medlemsomraadet",{"[Uddannelsesretning].[IDA Gruppe Cand Scient].&amp;[Geo-bio]"})</f>
        <v>Geo-bio</v>
      </c>
      <c r="D44" s="25" vm="726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419</v>
      </c>
      <c r="E44" s="105" vm="86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62.80318918918919</v>
      </c>
      <c r="F44" s="26">
        <f t="shared" si="1"/>
        <v>14.988827968780235</v>
      </c>
      <c r="G44" s="25" vm="54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305</v>
      </c>
      <c r="H44" s="113" vm="896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31.297297297297298</v>
      </c>
      <c r="I44" s="26">
        <f t="shared" si="2"/>
        <v>10.261408949933539</v>
      </c>
      <c r="J44" s="25" vm="457">
        <f>CUBEVALUE("192.168.8.20_AKABISERVER Medlemsomraadet",CUBEMEMBER("192.168.8.20_AKABISERVER Medlemsomraadet","[Betalingsstatus].[Betalende medlem]"),'Præsentationstabeller 1'!$C$2,$C44,CUBEMEMBER("192.168.8.20_AKABISERVER Medlemsomraadet","[Measures].[Ledighedsmulige]","Total Medlemstal"),$B44)</f>
        <v>724</v>
      </c>
      <c r="K44" s="113" vm="957">
        <f>CUBEVALUE("192.168.8.20_AKABISERVER Medlemsomraadet",CUBEMEMBER("192.168.8.20_AKABISERVER Medlemsomraadet","[Betalingsstatus].[Betalende medlem]"),'Præsentationstabeller 1'!$C$2,$C44,CUBEMEMBER("192.168.8.20_AKABISERVER Medlemsomraadet","[Measures].[Fuldtidsledige]","Total Fuldtidsledige"),$B44)</f>
        <v>94.100486486486503</v>
      </c>
      <c r="L44" s="26">
        <f t="shared" si="3"/>
        <v>12.997304763326865</v>
      </c>
    </row>
    <row r="45" spans="2:13" x14ac:dyDescent="0.3">
      <c r="B45" s="50" t="str" vm="10">
        <f>CUBEMEMBER("192.168.8.20_AKABISERVER Medlemsomraadet","[Uddannelse].[IDA Gruppe].&amp;[Cand.scient]")</f>
        <v>Cand.scient</v>
      </c>
      <c r="C45" s="50" t="str" vm="43">
        <f>CUBEMEMBER("192.168.8.20_AKABISERVER Medlemsomraadet",{"[Uddannelsesretning].[IDA Gruppe Cand Scient].&amp;[Medicin mv.]"})</f>
        <v>Medicin mv.</v>
      </c>
      <c r="D45" s="51" vm="56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60</v>
      </c>
      <c r="E45" s="104" vm="102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8.9805405405405416</v>
      </c>
      <c r="F45" s="53">
        <f t="shared" si="1"/>
        <v>14.967567567567569</v>
      </c>
      <c r="G45" s="51" vm="558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18</v>
      </c>
      <c r="H45" s="112" vm="81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2</v>
      </c>
      <c r="I45" s="53">
        <f t="shared" si="2"/>
        <v>11.111111111111111</v>
      </c>
      <c r="J45" s="51" vm="754">
        <f>CUBEVALUE("192.168.8.20_AKABISERVER Medlemsomraadet",CUBEMEMBER("192.168.8.20_AKABISERVER Medlemsomraadet","[Betalingsstatus].[Betalende medlem]"),'Præsentationstabeller 1'!$C$2,$C45,CUBEMEMBER("192.168.8.20_AKABISERVER Medlemsomraadet","[Measures].[Ledighedsmulige]","Total Medlemstal"),$B45)</f>
        <v>78</v>
      </c>
      <c r="K45" s="112" vm="1361">
        <f>CUBEVALUE("192.168.8.20_AKABISERVER Medlemsomraadet",CUBEMEMBER("192.168.8.20_AKABISERVER Medlemsomraadet","[Betalingsstatus].[Betalende medlem]"),'Præsentationstabeller 1'!$C$2,$C45,CUBEMEMBER("192.168.8.20_AKABISERVER Medlemsomraadet","[Measures].[Fuldtidsledige]","Total Fuldtidsledige"),$B45)</f>
        <v>10.98054054054054</v>
      </c>
      <c r="L45" s="53">
        <f t="shared" si="3"/>
        <v>14.077616077616076</v>
      </c>
    </row>
    <row r="46" spans="2:13" x14ac:dyDescent="0.3">
      <c r="B46" s="10" t="str" vm="10">
        <f>CUBEMEMBER("192.168.8.20_AKABISERVER Medlemsomraadet","[Uddannelse].[IDA Gruppe].&amp;[Cand.scient]")</f>
        <v>Cand.scient</v>
      </c>
      <c r="C46" s="10" t="str" vm="41">
        <f>CUBEMEMBER("192.168.8.20_AKABISERVER Medlemsomraadet",{"[Uddannelsesretning].[IDA Gruppe Cand Scient].&amp;[Øvrige retninger/uoplyste]"})</f>
        <v>Øvrige retninger/uoplyste</v>
      </c>
      <c r="D46" s="41" vm="628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1877</v>
      </c>
      <c r="E46" s="106" vm="117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279.65259459459452</v>
      </c>
      <c r="F46" s="43">
        <f t="shared" si="1"/>
        <v>14.898912871315636</v>
      </c>
      <c r="G46" s="41" vm="67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1730</v>
      </c>
      <c r="H46" s="114" vm="137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192.61729729729728</v>
      </c>
      <c r="I46" s="43">
        <f t="shared" si="2"/>
        <v>11.133947820653024</v>
      </c>
      <c r="J46" s="41" vm="674">
        <f>CUBEVALUE("192.168.8.20_AKABISERVER Medlemsomraadet",CUBEMEMBER("192.168.8.20_AKABISERVER Medlemsomraadet","[Betalingsstatus].[Betalende medlem]"),'Præsentationstabeller 1'!$C$2,$C46,CUBEMEMBER("192.168.8.20_AKABISERVER Medlemsomraadet","[Measures].[Ledighedsmulige]","Total Medlemstal"),$B46)</f>
        <v>3607</v>
      </c>
      <c r="K46" s="114" vm="968">
        <f>CUBEVALUE("192.168.8.20_AKABISERVER Medlemsomraadet",CUBEMEMBER("192.168.8.20_AKABISERVER Medlemsomraadet","[Betalingsstatus].[Betalende medlem]"),'Præsentationstabeller 1'!$C$2,$C46,CUBEMEMBER("192.168.8.20_AKABISERVER Medlemsomraadet","[Measures].[Fuldtidsledige]","Total Fuldtidsledige"),$B46)</f>
        <v>472.26989189189169</v>
      </c>
      <c r="L46" s="43">
        <f t="shared" si="3"/>
        <v>13.093149206872518</v>
      </c>
    </row>
    <row r="47" spans="2:13" x14ac:dyDescent="0.3">
      <c r="B47" s="50" t="str" vm="2">
        <f>CUBEMEMBER("192.168.8.20_AKABISERVER Medlemsomraadet","[Uddannelse].[IDA Gruppe].&amp;[Cand.it]")</f>
        <v>Cand.it</v>
      </c>
      <c r="C47" s="50"/>
      <c r="D47" s="51" vm="438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497</v>
      </c>
      <c r="E47" s="104" vm="80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39.698702702702704</v>
      </c>
      <c r="F47" s="53">
        <f t="shared" si="1"/>
        <v>7.9876665397792159</v>
      </c>
      <c r="G47" s="51" vm="567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1021</v>
      </c>
      <c r="H47" s="112" vm="78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55.207513513513511</v>
      </c>
      <c r="I47" s="53">
        <f t="shared" si="2"/>
        <v>5.4072001482383465</v>
      </c>
      <c r="J47" s="51" vm="579">
        <f>CUBEVALUE("192.168.8.20_AKABISERVER Medlemsomraadet",CUBEMEMBER("192.168.8.20_AKABISERVER Medlemsomraadet","[Betalingsstatus].[Betalende medlem]"),'Præsentationstabeller 1'!$C$2,$B47,CUBEMEMBER("192.168.8.20_AKABISERVER Medlemsomraadet","[Measures].[Ledighedsmulige]","Total Medlemstal"))</f>
        <v>1518</v>
      </c>
      <c r="K47" s="112" vm="863">
        <f>CUBEVALUE("192.168.8.20_AKABISERVER Medlemsomraadet",CUBEMEMBER("192.168.8.20_AKABISERVER Medlemsomraadet","[Betalingsstatus].[Betalende medlem]"),'Præsentationstabeller 1'!$C$2,$B47,CUBEMEMBER("192.168.8.20_AKABISERVER Medlemsomraadet","[Measures].[Fuldtidsledige]","Total Fuldtidsledige"))</f>
        <v>94.906216216216222</v>
      </c>
      <c r="L47" s="53">
        <f t="shared" si="3"/>
        <v>6.2520564042303173</v>
      </c>
    </row>
    <row r="48" spans="2:13" x14ac:dyDescent="0.3">
      <c r="B48" s="9" t="str" vm="9">
        <f>CUBEMEMBER("192.168.8.20_AKABISERVER Medlemsomraadet","[Uddannelse].[IDA Gruppe].&amp;[Phd]")</f>
        <v>Phd</v>
      </c>
      <c r="C48" s="9"/>
      <c r="D48" s="25" vm="447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196</v>
      </c>
      <c r="E48" s="105" vm="955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12.651891891891895</v>
      </c>
      <c r="F48" s="26">
        <f t="shared" si="1"/>
        <v>6.4550468836183139</v>
      </c>
      <c r="G48" s="25" vm="721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296</v>
      </c>
      <c r="H48" s="113" vm="1006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8.9664864864864864</v>
      </c>
      <c r="I48" s="26">
        <f t="shared" si="2"/>
        <v>3.0292184075967858</v>
      </c>
      <c r="J48" s="25" vm="768">
        <f>CUBEVALUE("192.168.8.20_AKABISERVER Medlemsomraadet",CUBEMEMBER("192.168.8.20_AKABISERVER Medlemsomraadet","[Betalingsstatus].[Betalende medlem]"),'Præsentationstabeller 1'!$C$2,$B48,CUBEMEMBER("192.168.8.20_AKABISERVER Medlemsomraadet","[Measures].[Ledighedsmulige]","Total Medlemstal"))</f>
        <v>492</v>
      </c>
      <c r="K48" s="113" vm="810">
        <f>CUBEVALUE("192.168.8.20_AKABISERVER Medlemsomraadet",CUBEMEMBER("192.168.8.20_AKABISERVER Medlemsomraadet","[Betalingsstatus].[Betalende medlem]"),'Præsentationstabeller 1'!$C$2,$B48,CUBEMEMBER("192.168.8.20_AKABISERVER Medlemsomraadet","[Measures].[Fuldtidsledige]","Total Fuldtidsledige"))</f>
        <v>21.618378378378377</v>
      </c>
      <c r="L48" s="26">
        <f t="shared" si="3"/>
        <v>4.3939793451988569</v>
      </c>
    </row>
    <row r="49" spans="2:12" s="17" customFormat="1" x14ac:dyDescent="0.3">
      <c r="B49" s="60" t="s">
        <v>2</v>
      </c>
      <c r="C49" s="61"/>
      <c r="D49" s="62">
        <f>SUM(D5:D48)</f>
        <v>16069</v>
      </c>
      <c r="E49" s="108">
        <f>SUM(E5:E48)</f>
        <v>831.41140540540528</v>
      </c>
      <c r="F49" s="98">
        <f>E49/D49*100</f>
        <v>5.1740083726766155</v>
      </c>
      <c r="G49" s="62">
        <f>SUM(G5:G48)</f>
        <v>52806</v>
      </c>
      <c r="H49" s="116">
        <f>SUM(H5:H48)</f>
        <v>1350.5332972972972</v>
      </c>
      <c r="I49" s="98">
        <f>H49/G49*100</f>
        <v>2.5575375853071565</v>
      </c>
      <c r="J49" s="62">
        <f>SUM(J5:J48)</f>
        <v>68875</v>
      </c>
      <c r="K49" s="116">
        <f>SUM(K5:K48)</f>
        <v>2181.9447027027027</v>
      </c>
      <c r="L49" s="98">
        <f>K49/J49*100</f>
        <v>3.1679777897679893</v>
      </c>
    </row>
    <row r="50" spans="2:12" x14ac:dyDescent="0.3">
      <c r="B50" s="29" t="str" vm="5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444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12499</v>
      </c>
      <c r="E50" s="109" vm="1501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371.28427027027033</v>
      </c>
      <c r="F50" s="28">
        <f t="shared" ref="F50" si="7">IFERROR(E50/D50*100,0)</f>
        <v>2.9705118031064113</v>
      </c>
      <c r="G50" s="27" vm="623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47829</v>
      </c>
      <c r="H50" s="117" vm="113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957.80994594594574</v>
      </c>
      <c r="I50" s="28">
        <f t="shared" ref="I50" si="8">IFERROR(H50/G50*100,0)</f>
        <v>2.0025715485290219</v>
      </c>
      <c r="J50" s="27" vm="548">
        <f>CUBEVALUE("192.168.8.20_AKABISERVER Medlemsomraadet",CUBEMEMBER("192.168.8.20_AKABISERVER Medlemsomraadet","[Betalingsstatus].[Betalende medlem]"),'Præsentationstabeller 1'!$C$2,$B50,CUBEMEMBER("192.168.8.20_AKABISERVER Medlemsomraadet","[Measures].[Ledighedsmulige]","Total Medlemstal"))</f>
        <v>60328</v>
      </c>
      <c r="K50" s="117" vm="905">
        <f>CUBEVALUE("192.168.8.20_AKABISERVER Medlemsomraadet",CUBEMEMBER("192.168.8.20_AKABISERVER Medlemsomraadet","[Betalingsstatus].[Betalende medlem]"),'Præsentationstabeller 1'!$C$2,$B50,CUBEMEMBER("192.168.8.20_AKABISERVER Medlemsomraadet","[Measures].[Fuldtidsledige]","Total Fuldtidsledige"))</f>
        <v>1329.094216216216</v>
      </c>
      <c r="L50" s="28">
        <f t="shared" ref="L50" si="9">IFERROR(K50/J50*100,0)</f>
        <v>2.2031133407641823</v>
      </c>
    </row>
    <row r="51" spans="2:12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</sheetData>
  <mergeCells count="3">
    <mergeCell ref="D3:F3"/>
    <mergeCell ref="G3:I3"/>
    <mergeCell ref="J3:L3"/>
  </mergeCells>
  <pageMargins left="0.7" right="0.7" top="0.75" bottom="0.75" header="0.3" footer="0.3"/>
  <pageSetup orientation="portrait" r:id="rId1"/>
  <ignoredErrors>
    <ignoredError sqref="F5:F49 I49:L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zoomScale="85" zoomScaleNormal="85" workbookViewId="0">
      <selection activeCell="I32" sqref="I32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6384" width="9.109375" style="8"/>
  </cols>
  <sheetData>
    <row r="1" spans="2:18" ht="15" x14ac:dyDescent="0.25">
      <c r="B1"/>
      <c r="C1"/>
    </row>
    <row r="2" spans="2:18" ht="15" x14ac:dyDescent="0.25">
      <c r="D2" s="12"/>
    </row>
    <row r="3" spans="2:18" s="15" customFormat="1" ht="15" x14ac:dyDescent="0.25">
      <c r="B3" s="16" t="s">
        <v>9</v>
      </c>
      <c r="D3" s="129" t="str" vm="16">
        <f>CUBEMEMBER("192.168.8.20_AKABISERVER Medlemsomraadet","[Alder].[Aldersgruppe 10 års interval].[All].[20-29 år]","Under 30 år")</f>
        <v>Under 30 år</v>
      </c>
      <c r="E3" s="130"/>
      <c r="F3" s="131"/>
      <c r="G3" s="132" t="str" vm="24">
        <f>CUBEMEMBER("192.168.8.20_AKABISERVER Medlemsomraadet","[Alder].[Aldersgruppe 10 års interval].[All].[30-39 år]")</f>
        <v>30-39 år</v>
      </c>
      <c r="H3" s="133"/>
      <c r="I3" s="134"/>
      <c r="J3" s="132" t="str" vm="19">
        <f>CUBEMEMBER("192.168.8.20_AKABISERVER Medlemsomraadet","[Alder].[Aldersgruppe 10 års interval].[All].[40-49 år]")</f>
        <v>40-49 år</v>
      </c>
      <c r="K3" s="133"/>
      <c r="L3" s="134"/>
      <c r="M3" s="132" t="str" vm="8">
        <f>CUBEMEMBER("192.168.8.20_AKABISERVER Medlemsomraadet","[Alder].[Aldersgruppe 10 års interval].[All].[50-59 år]")</f>
        <v>50-59 år</v>
      </c>
      <c r="N3" s="133"/>
      <c r="O3" s="134"/>
      <c r="P3" s="132" t="str" vm="30">
        <f>CUBEMEMBER("192.168.8.20_AKABISERVER Medlemsomraadet","[Alder].[Aldersgruppe 10 års interval].[All].[&gt; 59 år]","60-64 år")</f>
        <v>60-64 år</v>
      </c>
      <c r="Q3" s="133"/>
      <c r="R3" s="134"/>
    </row>
    <row r="4" spans="2:18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ht="15" x14ac:dyDescent="0.25">
      <c r="B5" s="45" t="str" vm="14">
        <f>CUBEMEMBER("192.168.8.20_AKABISERVER Medlemsomraadet","[Uddannelse].[IDA Gruppe].&amp;[Bachelorer]")</f>
        <v>Bachelorer</v>
      </c>
      <c r="C5" s="45"/>
      <c r="D5" s="46" vm="700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325</v>
      </c>
      <c r="E5" s="102" vm="139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73.593729729729731</v>
      </c>
      <c r="F5" s="48">
        <f>IFERROR(E5/D5*100,0)</f>
        <v>22.644224532224534</v>
      </c>
      <c r="G5" s="46" vm="66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397</v>
      </c>
      <c r="H5" s="110" vm="120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19.140810810810812</v>
      </c>
      <c r="I5" s="48">
        <f>IFERROR(H5/G5*100,0)</f>
        <v>4.8213629246374845</v>
      </c>
      <c r="J5" s="46" vm="41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161</v>
      </c>
      <c r="K5" s="110" vm="138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3.4799999999999995</v>
      </c>
      <c r="L5" s="48">
        <f>IFERROR(K5/J5*100,0)</f>
        <v>2.1614906832298133</v>
      </c>
      <c r="M5" s="46" vm="719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43</v>
      </c>
      <c r="N5" s="110" vm="852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0.41178378378378383</v>
      </c>
      <c r="O5" s="48">
        <f>IFERROR(N5/M5*100,0)</f>
        <v>0.95763670647391586</v>
      </c>
      <c r="P5" s="46" vm="399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2</v>
      </c>
      <c r="Q5" s="110" t="str" vm="925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/>
      </c>
      <c r="R5" s="48">
        <f>IFERROR(Q5/P5*100,0)</f>
        <v>0</v>
      </c>
    </row>
    <row r="6" spans="2:18" ht="15" x14ac:dyDescent="0.25">
      <c r="B6" s="14" t="str" vm="12">
        <f t="shared" ref="B6:B14" si="0">CUBEMEMBER("192.168.8.20_AKABISERVER Medlemsomraadet","[Uddannelse].[IDA Gruppe].&amp;[Akademiingeniør]")</f>
        <v>Akademiingeniør</v>
      </c>
      <c r="C6" s="14" t="str" vm="34">
        <f>CUBEMEMBER("192.168.8.20_AKABISERVER Medlemsomraadet",{"[Uddannelsesretning].[IDA Gruppe].&amp;[Maskin]"})</f>
        <v>Maskin</v>
      </c>
      <c r="D6" s="23"/>
      <c r="E6" s="103"/>
      <c r="F6" s="24">
        <f t="shared" ref="F6:F48" si="1">IFERROR(E6/D6*100,0)</f>
        <v>0</v>
      </c>
      <c r="G6" s="23"/>
      <c r="H6" s="111"/>
      <c r="I6" s="24">
        <f t="shared" ref="I6:I48" si="2">IFERROR(H6/G6*100,0)</f>
        <v>0</v>
      </c>
      <c r="J6" s="23" vm="404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Medlemsomraadet",{"[Measures].[Ledighedsmulige]"}),J$3,$B6)</f>
        <v>340</v>
      </c>
      <c r="K6" s="111" vm="1196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Medlemsomraadet",{"[Measures].[Fuldtidsledige]"}),J$3,$B6)</f>
        <v>2.96</v>
      </c>
      <c r="L6" s="24">
        <f t="shared" ref="L6:L48" si="3">IFERROR(K6/J6*100,0)</f>
        <v>0.87058823529411766</v>
      </c>
      <c r="M6" s="23" vm="651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Medlemsomraadet",{"[Measures].[Ledighedsmulige]"}),M$3,$B6)</f>
        <v>546</v>
      </c>
      <c r="N6" s="111" vm="1031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Medlemsomraadet",{"[Measures].[Fuldtidsledige]"}),M$3,$B6)</f>
        <v>7.4799999999999995</v>
      </c>
      <c r="O6" s="24">
        <f t="shared" ref="O6:O48" si="4">IFERROR(N6/M6*100,0)</f>
        <v>1.36996336996337</v>
      </c>
      <c r="P6" s="23" vm="616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Medlemsomraadet",{"[Measures].[Ledighedsmulige]"}),P$3,$B6)</f>
        <v>145</v>
      </c>
      <c r="Q6" s="111" vm="1461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Medlemsomraadet",{"[Measures].[Fuldtidsledige]"}),P$3,$B6)</f>
        <v>3</v>
      </c>
      <c r="R6" s="24">
        <f t="shared" ref="R6:R48" si="5">IFERROR(Q6/P6*100,0)</f>
        <v>2.0689655172413794</v>
      </c>
    </row>
    <row r="7" spans="2:18" ht="15" x14ac:dyDescent="0.25">
      <c r="B7" s="50" t="str" vm="12">
        <f t="shared" si="0"/>
        <v>Akademiingeniør</v>
      </c>
      <c r="C7" s="50" t="str" vm="40">
        <f>CUBEMEMBER("192.168.8.20_AKABISERVER Medlemsomraadet",{"[Uddannelsesretning].[IDA Gruppe].&amp;[Produktion]"})</f>
        <v>Produktion</v>
      </c>
      <c r="D7" s="51"/>
      <c r="E7" s="104"/>
      <c r="F7" s="53">
        <f t="shared" si="1"/>
        <v>0</v>
      </c>
      <c r="G7" s="51"/>
      <c r="H7" s="112"/>
      <c r="I7" s="53">
        <f t="shared" si="2"/>
        <v>0</v>
      </c>
      <c r="J7" s="51" vm="510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Medlemsomraadet",{"[Measures].[Ledighedsmulige]"}),J$3,$B7)</f>
        <v>58</v>
      </c>
      <c r="K7" s="112" vm="1012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Medlemsomraadet",{"[Measures].[Fuldtidsledige]"}),J$3,$B7)</f>
        <v>1</v>
      </c>
      <c r="L7" s="53">
        <f t="shared" si="3"/>
        <v>1.7241379310344827</v>
      </c>
      <c r="M7" s="51" vm="431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Medlemsomraadet",{"[Measures].[Ledighedsmulige]"}),M$3,$B7)</f>
        <v>37</v>
      </c>
      <c r="N7" s="112" vm="1038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Medlemsomraadet",{"[Measures].[Fuldtidsledige]"}),M$3,$B7)</f>
        <v>1</v>
      </c>
      <c r="O7" s="53">
        <f t="shared" si="4"/>
        <v>2.7027027027027026</v>
      </c>
      <c r="P7" s="51" vm="708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Medlemsomraadet",{"[Measures].[Ledighedsmulige]"}),P$3,$B7)</f>
        <v>8</v>
      </c>
      <c r="Q7" s="112" t="str" vm="1022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Medlemsomraadet",{"[Measures].[Fuldtidsledige]"}),P$3,$B7)</f>
        <v/>
      </c>
      <c r="R7" s="53">
        <f t="shared" si="5"/>
        <v>0</v>
      </c>
    </row>
    <row r="8" spans="2:18" ht="15" x14ac:dyDescent="0.25">
      <c r="B8" s="9" t="str" vm="12">
        <f t="shared" si="0"/>
        <v>Akademiingeniør</v>
      </c>
      <c r="C8" s="9" t="str" vm="37">
        <f>CUBEMEMBER("192.168.8.20_AKABISERVER Medlemsomraadet",{"[Uddannelsesretning].[IDA Gruppe].&amp;[Elektronik-IT]"})</f>
        <v>Elektronik-IT</v>
      </c>
      <c r="D8" s="25"/>
      <c r="E8" s="105"/>
      <c r="F8" s="26">
        <f t="shared" si="1"/>
        <v>0</v>
      </c>
      <c r="G8" s="25"/>
      <c r="H8" s="113"/>
      <c r="I8" s="26">
        <f t="shared" si="2"/>
        <v>0</v>
      </c>
      <c r="J8" s="25" vm="764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Medlemsomraadet",{"[Measures].[Ledighedsmulige]"}),J$3,$B8)</f>
        <v>498</v>
      </c>
      <c r="K8" s="113" vm="1381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Medlemsomraadet",{"[Measures].[Fuldtidsledige]"}),J$3,$B8)</f>
        <v>6.4918918918918918</v>
      </c>
      <c r="L8" s="26">
        <f t="shared" si="3"/>
        <v>1.3035927493758819</v>
      </c>
      <c r="M8" s="25" vm="415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Medlemsomraadet",{"[Measures].[Ledighedsmulige]"}),M$3,$B8)</f>
        <v>678</v>
      </c>
      <c r="N8" s="113" vm="868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Medlemsomraadet",{"[Measures].[Fuldtidsledige]"}),M$3,$B8)</f>
        <v>13.64</v>
      </c>
      <c r="O8" s="26">
        <f t="shared" si="4"/>
        <v>2.0117994100294987</v>
      </c>
      <c r="P8" s="25" vm="760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Medlemsomraadet",{"[Measures].[Ledighedsmulige]"}),P$3,$B8)</f>
        <v>217</v>
      </c>
      <c r="Q8" s="113" vm="1209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Medlemsomraadet",{"[Measures].[Fuldtidsledige]"}),P$3,$B8)</f>
        <v>7.0571891891891889</v>
      </c>
      <c r="R8" s="26">
        <f t="shared" si="5"/>
        <v>3.2521609166770458</v>
      </c>
    </row>
    <row r="9" spans="2:18" ht="15" x14ac:dyDescent="0.25">
      <c r="B9" s="50" t="str" vm="12">
        <f t="shared" si="0"/>
        <v>Akademiingeniør</v>
      </c>
      <c r="C9" s="50" t="str" vm="36">
        <f>CUBEMEMBER("192.168.8.20_AKABISERVER Medlemsomraadet",{"[Uddannelsesretning].[IDA Gruppe].&amp;[Bygning]"})</f>
        <v>Bygning</v>
      </c>
      <c r="D9" s="51"/>
      <c r="E9" s="104"/>
      <c r="F9" s="53">
        <f t="shared" si="1"/>
        <v>0</v>
      </c>
      <c r="G9" s="51"/>
      <c r="H9" s="112"/>
      <c r="I9" s="53">
        <f t="shared" si="2"/>
        <v>0</v>
      </c>
      <c r="J9" s="51" vm="658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Medlemsomraadet",{"[Measures].[Ledighedsmulige]"}),J$3,$B9)</f>
        <v>442</v>
      </c>
      <c r="K9" s="112" vm="1017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Medlemsomraadet",{"[Measures].[Fuldtidsledige]"}),J$3,$B9)</f>
        <v>2.4</v>
      </c>
      <c r="L9" s="53">
        <f t="shared" si="3"/>
        <v>0.54298642533936647</v>
      </c>
      <c r="M9" s="51" vm="668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Medlemsomraadet",{"[Measures].[Ledighedsmulige]"}),M$3,$B9)</f>
        <v>612</v>
      </c>
      <c r="N9" s="112" vm="808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Medlemsomraadet",{"[Measures].[Fuldtidsledige]"}),M$3,$B9)</f>
        <v>11.839999999999998</v>
      </c>
      <c r="O9" s="53">
        <f t="shared" si="4"/>
        <v>1.9346405228758166</v>
      </c>
      <c r="P9" s="51" vm="771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Medlemsomraadet",{"[Measures].[Ledighedsmulige]"}),P$3,$B9)</f>
        <v>277</v>
      </c>
      <c r="Q9" s="112" vm="1278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Medlemsomraadet",{"[Measures].[Fuldtidsledige]"}),P$3,$B9)</f>
        <v>2.6</v>
      </c>
      <c r="R9" s="53">
        <f t="shared" si="5"/>
        <v>0.93862815884476536</v>
      </c>
    </row>
    <row r="10" spans="2:18" ht="15" x14ac:dyDescent="0.25">
      <c r="B10" s="9" t="str" vm="12">
        <f t="shared" si="0"/>
        <v>Akademiingeniør</v>
      </c>
      <c r="C10" s="9" t="str" vm="39">
        <f>CUBEMEMBER("192.168.8.20_AKABISERVER Medlemsomraadet",{"[Uddannelsesretning].[IDA Gruppe].&amp;[Anlæg]"})</f>
        <v>Anlæg</v>
      </c>
      <c r="D10" s="25"/>
      <c r="E10" s="105"/>
      <c r="F10" s="26">
        <f t="shared" si="1"/>
        <v>0</v>
      </c>
      <c r="G10" s="25"/>
      <c r="H10" s="113"/>
      <c r="I10" s="26">
        <f t="shared" si="2"/>
        <v>0</v>
      </c>
      <c r="J10" s="25" vm="530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Medlemsomraadet",{"[Measures].[Ledighedsmulige]"}),J$3,$B10)</f>
        <v>24</v>
      </c>
      <c r="K10" s="113" t="str" vm="1375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Medlemsomraadet",{"[Measures].[Fuldtidsledige]"}),J$3,$B10)</f>
        <v/>
      </c>
      <c r="L10" s="26">
        <f t="shared" si="3"/>
        <v>0</v>
      </c>
      <c r="M10" s="25" vm="50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Medlemsomraadet",{"[Measures].[Ledighedsmulige]"}),M$3,$B10)</f>
        <v>19</v>
      </c>
      <c r="N10" s="113" t="str" vm="851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Medlemsomraadet",{"[Measures].[Fuldtidsledige]"}),M$3,$B10)</f>
        <v/>
      </c>
      <c r="O10" s="26">
        <f t="shared" si="4"/>
        <v>0</v>
      </c>
      <c r="P10" s="25" vm="430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Medlemsomraadet",{"[Measures].[Ledighedsmulige]"}),P$3,$B10)</f>
        <v>5</v>
      </c>
      <c r="Q10" s="113" t="str" vm="1146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Medlemsomraadet",{"[Measures].[Fuldtidsledige]"}),P$3,$B10)</f>
        <v/>
      </c>
      <c r="R10" s="26">
        <f t="shared" si="5"/>
        <v>0</v>
      </c>
    </row>
    <row r="11" spans="2:18" ht="15" x14ac:dyDescent="0.25">
      <c r="B11" s="50" t="str" vm="12">
        <f t="shared" si="0"/>
        <v>Akademiingeniør</v>
      </c>
      <c r="C11" s="50" t="str" vm="33">
        <f>CUBEMEMBER("192.168.8.20_AKABISERVER Medlemsomraadet",{"[Uddannelsesretning].[IDA Gruppe].&amp;[Kemi]"})</f>
        <v>Kemi</v>
      </c>
      <c r="D11" s="51"/>
      <c r="E11" s="104"/>
      <c r="F11" s="53">
        <f t="shared" si="1"/>
        <v>0</v>
      </c>
      <c r="G11" s="51"/>
      <c r="H11" s="112"/>
      <c r="I11" s="53">
        <f t="shared" si="2"/>
        <v>0</v>
      </c>
      <c r="J11" s="51" vm="699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Medlemsomraadet",{"[Measures].[Ledighedsmulige]"}),J$3,$B11)</f>
        <v>454</v>
      </c>
      <c r="K11" s="112" vm="1019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Medlemsomraadet",{"[Measures].[Fuldtidsledige]"}),J$3,$B11)</f>
        <v>5.7200000000000006</v>
      </c>
      <c r="L11" s="53">
        <f t="shared" si="3"/>
        <v>1.259911894273128</v>
      </c>
      <c r="M11" s="51" vm="665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Medlemsomraadet",{"[Measures].[Ledighedsmulige]"}),M$3,$B11)</f>
        <v>518</v>
      </c>
      <c r="N11" s="112" vm="921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Medlemsomraadet",{"[Measures].[Fuldtidsledige]"}),M$3,$B11)</f>
        <v>6.3599999999999994</v>
      </c>
      <c r="O11" s="53">
        <f t="shared" si="4"/>
        <v>1.2277992277992276</v>
      </c>
      <c r="P11" s="51" vm="414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Medlemsomraadet",{"[Measures].[Ledighedsmulige]"}),P$3,$B11)</f>
        <v>110</v>
      </c>
      <c r="Q11" s="112" vm="1216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Medlemsomraadet",{"[Measures].[Fuldtidsledige]"}),P$3,$B11)</f>
        <v>0.46864864864864869</v>
      </c>
      <c r="R11" s="53">
        <f t="shared" si="5"/>
        <v>0.42604422604422609</v>
      </c>
    </row>
    <row r="12" spans="2:18" ht="15" x14ac:dyDescent="0.25">
      <c r="B12" s="9" t="str" vm="12">
        <f t="shared" si="0"/>
        <v>Akademiingeniør</v>
      </c>
      <c r="C12" s="9" t="str" vm="35">
        <f>CUBEMEMBER("192.168.8.20_AKABISERVER Medlemsomraadet",{"[Uddannelsesretning].[IDA Gruppe].&amp;[Teknisk ledelse]"})</f>
        <v>Teknisk ledelse</v>
      </c>
      <c r="D12" s="25"/>
      <c r="E12" s="105"/>
      <c r="F12" s="26">
        <f t="shared" si="1"/>
        <v>0</v>
      </c>
      <c r="G12" s="25"/>
      <c r="H12" s="113"/>
      <c r="I12" s="26">
        <f t="shared" si="2"/>
        <v>0</v>
      </c>
      <c r="J12" s="25" vm="54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Medlemsomraadet",{"[Measures].[Ledighedsmulige]"}),J$3,$B12)</f>
        <v>10</v>
      </c>
      <c r="K12" s="113" vm="1307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Medlemsomraadet",{"[Measures].[Fuldtidsledige]"}),J$3,$B12)</f>
        <v>1</v>
      </c>
      <c r="L12" s="26">
        <f t="shared" si="3"/>
        <v>10</v>
      </c>
      <c r="M12" s="25" vm="78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Medlemsomraadet",{"[Measures].[Ledighedsmulige]"}),M$3,$B12)</f>
        <v>1</v>
      </c>
      <c r="N12" s="113" vm="1000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Medlemsomraadet",{"[Measures].[Fuldtidsledige]"}),M$3,$B12)</f>
        <v>0.88000000000000012</v>
      </c>
      <c r="O12" s="26">
        <f t="shared" si="4"/>
        <v>88.000000000000014</v>
      </c>
      <c r="P12" s="25" vm="610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Medlemsomraadet",{"[Measures].[Ledighedsmulige]"}),P$3,$B12)</f>
        <v>14</v>
      </c>
      <c r="Q12" s="113" vm="910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Medlemsomraadet",{"[Measures].[Fuldtidsledige]"}),P$3,$B12)</f>
        <v>0.14713513513513513</v>
      </c>
      <c r="R12" s="26">
        <f t="shared" si="5"/>
        <v>1.050965250965251</v>
      </c>
    </row>
    <row r="13" spans="2:18" ht="15" x14ac:dyDescent="0.25">
      <c r="B13" s="50" t="str" vm="12">
        <f t="shared" si="0"/>
        <v>Akademiingeniør</v>
      </c>
      <c r="C13" s="50" t="str" vm="38">
        <f>CUBEMEMBER("192.168.8.20_AKABISERVER Medlemsomraadet",{"[Uddannelsesretning].[IDA Gruppe].&amp;[Nye retninger]"})</f>
        <v>Nye retninger</v>
      </c>
      <c r="D13" s="51"/>
      <c r="E13" s="104"/>
      <c r="F13" s="53">
        <f t="shared" si="1"/>
        <v>0</v>
      </c>
      <c r="G13" s="51"/>
      <c r="H13" s="112"/>
      <c r="I13" s="53">
        <f t="shared" si="2"/>
        <v>0</v>
      </c>
      <c r="J13" s="51" vm="525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Medlemsomraadet",{"[Measures].[Ledighedsmulige]"}),J$3,$B13)</f>
        <v>1</v>
      </c>
      <c r="K13" s="112" t="str" vm="84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Medlemsomraadet",{"[Measures].[Fuldtidsledige]"}),J$3,$B13)</f>
        <v/>
      </c>
      <c r="L13" s="53">
        <f t="shared" si="3"/>
        <v>0</v>
      </c>
      <c r="M13" s="51" t="str" vm="419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Medlemsomraadet",{"[Measures].[Ledighedsmulige]"}),M$3,$B13)</f>
        <v/>
      </c>
      <c r="N13" s="112" t="str" vm="870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Medlemsomraadet",{"[Measures].[Fuldtidsledige]"}),M$3,$B13)</f>
        <v/>
      </c>
      <c r="O13" s="53">
        <f t="shared" si="4"/>
        <v>0</v>
      </c>
      <c r="P13" s="51" t="str" vm="508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Medlemsomraadet",{"[Measures].[Ledighedsmulige]"}),P$3,$B13)</f>
        <v/>
      </c>
      <c r="Q13" s="112" t="str" vm="1308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Medlemsomraadet",{"[Measures].[Fuldtidsledige]"}),P$3,$B13)</f>
        <v/>
      </c>
      <c r="R13" s="53">
        <f t="shared" si="5"/>
        <v>0</v>
      </c>
    </row>
    <row r="14" spans="2:18" ht="15" x14ac:dyDescent="0.25">
      <c r="B14" s="10" t="str" vm="12">
        <f t="shared" si="0"/>
        <v>Akademiingeniør</v>
      </c>
      <c r="C14" s="10" t="str" vm="32">
        <f>CUBEMEMBER("192.168.8.20_AKABISERVER Medlemsomraadet",{"[Uddannelsesretning].[IDA Gruppe].&amp;[Øvrige retninger/uoplyste]"})</f>
        <v>Øvrige retninger/uoplyste</v>
      </c>
      <c r="D14" s="41"/>
      <c r="E14" s="106"/>
      <c r="F14" s="43">
        <f t="shared" si="1"/>
        <v>0</v>
      </c>
      <c r="G14" s="41"/>
      <c r="H14" s="114"/>
      <c r="I14" s="43">
        <f t="shared" si="2"/>
        <v>0</v>
      </c>
      <c r="J14" s="41" vm="702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Medlemsomraadet",{"[Measures].[Ledighedsmulige]"}),J$3,$B14)</f>
        <v>52</v>
      </c>
      <c r="K14" s="114" t="str" vm="1207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Medlemsomraadet",{"[Measures].[Fuldtidsledige]"}),J$3,$B14)</f>
        <v/>
      </c>
      <c r="L14" s="43">
        <f t="shared" si="3"/>
        <v>0</v>
      </c>
      <c r="M14" s="41" vm="599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Medlemsomraadet",{"[Measures].[Ledighedsmulige]"}),M$3,$B14)</f>
        <v>163</v>
      </c>
      <c r="N14" s="114" vm="1409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Medlemsomraadet",{"[Measures].[Fuldtidsledige]"}),M$3,$B14)</f>
        <v>3.9599999999999995</v>
      </c>
      <c r="O14" s="43">
        <f t="shared" si="4"/>
        <v>2.4294478527607359</v>
      </c>
      <c r="P14" s="41" vm="752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Medlemsomraadet",{"[Measures].[Ledighedsmulige]"}),P$3,$B14)</f>
        <v>34</v>
      </c>
      <c r="Q14" s="114" vm="993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Medlemsomraadet",{"[Measures].[Fuldtidsledige]"}),P$3,$B14)</f>
        <v>0.48</v>
      </c>
      <c r="R14" s="43">
        <f t="shared" si="5"/>
        <v>1.4117647058823528</v>
      </c>
    </row>
    <row r="15" spans="2:18" ht="15" x14ac:dyDescent="0.25">
      <c r="B15" s="45" t="str" vm="3">
        <f t="shared" ref="B15:B23" si="6">CUBEMEMBER("192.168.8.20_AKABISERVER Medlemsomraadet","[Uddannelse].[IDA Gruppe].&amp;[Teknikumingeniør]")</f>
        <v>Teknikumingeniør</v>
      </c>
      <c r="C15" s="45" t="str" vm="34">
        <f>CUBEMEMBER("192.168.8.20_AKABISERVER Medlemsomraadet",{"[Uddannelsesretning].[IDA Gruppe].&amp;[Maskin]"})</f>
        <v>Maskin</v>
      </c>
      <c r="D15" s="46"/>
      <c r="E15" s="102"/>
      <c r="F15" s="48">
        <f t="shared" si="1"/>
        <v>0</v>
      </c>
      <c r="G15" s="46"/>
      <c r="H15" s="110"/>
      <c r="I15" s="48">
        <f t="shared" si="2"/>
        <v>0</v>
      </c>
      <c r="J15" s="46" vm="398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Medlemsomraadet",{"[Measures].[Ledighedsmulige]"}),J$3,$B15)</f>
        <v>1270</v>
      </c>
      <c r="K15" s="110" vm="986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Medlemsomraadet",{"[Measures].[Fuldtidsledige]"}),J$3,$B15)</f>
        <v>8.4205405405405411</v>
      </c>
      <c r="L15" s="48">
        <f t="shared" si="3"/>
        <v>0.66303468823153866</v>
      </c>
      <c r="M15" s="46" vm="540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Medlemsomraadet",{"[Measures].[Ledighedsmulige]"}),M$3,$B15)</f>
        <v>2081</v>
      </c>
      <c r="N15" s="110" vm="1180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Medlemsomraadet",{"[Measures].[Fuldtidsledige]"}),M$3,$B15)</f>
        <v>31.369837837837842</v>
      </c>
      <c r="O15" s="48">
        <f t="shared" si="4"/>
        <v>1.5074405496318042</v>
      </c>
      <c r="P15" s="46" vm="657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Medlemsomraadet",{"[Measures].[Ledighedsmulige]"}),P$3,$B15)</f>
        <v>340</v>
      </c>
      <c r="Q15" s="110" vm="1491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Medlemsomraadet",{"[Measures].[Fuldtidsledige]"}),P$3,$B15)</f>
        <v>13.877027027027028</v>
      </c>
      <c r="R15" s="48">
        <f t="shared" si="5"/>
        <v>4.0814785373608906</v>
      </c>
    </row>
    <row r="16" spans="2:18" ht="15" x14ac:dyDescent="0.25">
      <c r="B16" s="9" t="str" vm="3">
        <f t="shared" si="6"/>
        <v>Teknikumingeniør</v>
      </c>
      <c r="C16" s="9" t="str" vm="40">
        <f>CUBEMEMBER("192.168.8.20_AKABISERVER Medlemsomraadet",{"[Uddannelsesretning].[IDA Gruppe].&amp;[Produktion]"})</f>
        <v>Produktion</v>
      </c>
      <c r="D16" s="25"/>
      <c r="E16" s="105"/>
      <c r="F16" s="26">
        <f t="shared" si="1"/>
        <v>0</v>
      </c>
      <c r="G16" s="25"/>
      <c r="H16" s="113"/>
      <c r="I16" s="26">
        <f t="shared" si="2"/>
        <v>0</v>
      </c>
      <c r="J16" s="25" vm="716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Medlemsomraadet",{"[Measures].[Ledighedsmulige]"}),J$3,$B16)</f>
        <v>604</v>
      </c>
      <c r="K16" s="113" vm="1087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Medlemsomraadet",{"[Measures].[Fuldtidsledige]"}),J$3,$B16)</f>
        <v>11.6</v>
      </c>
      <c r="L16" s="26">
        <f t="shared" si="3"/>
        <v>1.9205298013245033</v>
      </c>
      <c r="M16" s="25" vm="52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Medlemsomraadet",{"[Measures].[Ledighedsmulige]"}),M$3,$B16)</f>
        <v>493</v>
      </c>
      <c r="N16" s="113" vm="88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Medlemsomraadet",{"[Measures].[Fuldtidsledige]"}),M$3,$B16)</f>
        <v>11.561459459459458</v>
      </c>
      <c r="O16" s="26">
        <f t="shared" si="4"/>
        <v>2.3451236226084093</v>
      </c>
      <c r="P16" s="25" vm="403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Medlemsomraadet",{"[Measures].[Ledighedsmulige]"}),P$3,$B16)</f>
        <v>96</v>
      </c>
      <c r="Q16" s="113" vm="83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Medlemsomraadet",{"[Measures].[Fuldtidsledige]"}),P$3,$B16)</f>
        <v>2.9200000000000004</v>
      </c>
      <c r="R16" s="26">
        <f t="shared" si="5"/>
        <v>3.041666666666667</v>
      </c>
    </row>
    <row r="17" spans="2:18" ht="15" x14ac:dyDescent="0.25">
      <c r="B17" s="50" t="str" vm="3">
        <f t="shared" si="6"/>
        <v>Teknikumingeniør</v>
      </c>
      <c r="C17" s="50" t="str" vm="37">
        <f>CUBEMEMBER("192.168.8.20_AKABISERVER Medlemsomraadet",{"[Uddannelsesretning].[IDA Gruppe].&amp;[Elektronik-IT]"})</f>
        <v>Elektronik-IT</v>
      </c>
      <c r="D17" s="51"/>
      <c r="E17" s="104"/>
      <c r="F17" s="53">
        <f t="shared" si="1"/>
        <v>0</v>
      </c>
      <c r="G17" s="51"/>
      <c r="H17" s="112"/>
      <c r="I17" s="53">
        <f t="shared" si="2"/>
        <v>0</v>
      </c>
      <c r="J17" s="51" vm="607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Medlemsomraadet",{"[Measures].[Ledighedsmulige]"}),J$3,$B17)</f>
        <v>1595</v>
      </c>
      <c r="K17" s="112" vm="1363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Medlemsomraadet",{"[Measures].[Fuldtidsledige]"}),J$3,$B17)</f>
        <v>11.777027027027026</v>
      </c>
      <c r="L17" s="53">
        <f t="shared" si="3"/>
        <v>0.73837160044056593</v>
      </c>
      <c r="M17" s="51" vm="435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Medlemsomraadet",{"[Measures].[Ledighedsmulige]"}),M$3,$B17)</f>
        <v>2293</v>
      </c>
      <c r="N17" s="112" vm="966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Medlemsomraadet",{"[Measures].[Fuldtidsledige]"}),M$3,$B17)</f>
        <v>39.583513513513516</v>
      </c>
      <c r="O17" s="53">
        <f t="shared" si="4"/>
        <v>1.7262762107943097</v>
      </c>
      <c r="P17" s="51" vm="698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Medlemsomraadet",{"[Measures].[Ledighedsmulige]"}),P$3,$B17)</f>
        <v>504</v>
      </c>
      <c r="Q17" s="112" vm="1370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Medlemsomraadet",{"[Measures].[Fuldtidsledige]"}),P$3,$B17)</f>
        <v>11.959999999999999</v>
      </c>
      <c r="R17" s="53">
        <f t="shared" si="5"/>
        <v>2.373015873015873</v>
      </c>
    </row>
    <row r="18" spans="2:18" ht="15" x14ac:dyDescent="0.25">
      <c r="B18" s="9" t="str" vm="3">
        <f t="shared" si="6"/>
        <v>Teknikumingeniør</v>
      </c>
      <c r="C18" s="9" t="str" vm="36">
        <f>CUBEMEMBER("192.168.8.20_AKABISERVER Medlemsomraadet",{"[Uddannelsesretning].[IDA Gruppe].&amp;[Bygning]"})</f>
        <v>Bygning</v>
      </c>
      <c r="D18" s="25"/>
      <c r="E18" s="105"/>
      <c r="F18" s="26">
        <f t="shared" si="1"/>
        <v>0</v>
      </c>
      <c r="G18" s="25"/>
      <c r="H18" s="113"/>
      <c r="I18" s="26">
        <f t="shared" si="2"/>
        <v>0</v>
      </c>
      <c r="J18" s="25" vm="529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Medlemsomraadet",{"[Measures].[Ledighedsmulige]"}),J$3,$B18)</f>
        <v>1022</v>
      </c>
      <c r="K18" s="113" vm="102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Medlemsomraadet",{"[Measures].[Fuldtidsledige]"}),J$3,$B18)</f>
        <v>3.842162162162162</v>
      </c>
      <c r="L18" s="26">
        <f t="shared" si="3"/>
        <v>0.37594541704130746</v>
      </c>
      <c r="M18" s="25" vm="397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Medlemsomraadet",{"[Measures].[Ledighedsmulige]"}),M$3,$B18)</f>
        <v>1419</v>
      </c>
      <c r="N18" s="113" vm="92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Medlemsomraadet",{"[Measures].[Fuldtidsledige]"}),M$3,$B18)</f>
        <v>14.598108108108109</v>
      </c>
      <c r="O18" s="26">
        <f t="shared" si="4"/>
        <v>1.0287602613184008</v>
      </c>
      <c r="P18" s="25" vm="539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Medlemsomraadet",{"[Measures].[Ledighedsmulige]"}),P$3,$B18)</f>
        <v>435</v>
      </c>
      <c r="Q18" s="113" vm="104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Medlemsomraadet",{"[Measures].[Fuldtidsledige]"}),P$3,$B18)</f>
        <v>7.285729729729729</v>
      </c>
      <c r="R18" s="26">
        <f t="shared" si="5"/>
        <v>1.6748803976390181</v>
      </c>
    </row>
    <row r="19" spans="2:18" ht="15" x14ac:dyDescent="0.25">
      <c r="B19" s="50" t="str" vm="3">
        <f t="shared" si="6"/>
        <v>Teknikumingeniør</v>
      </c>
      <c r="C19" s="50" t="str" vm="39">
        <f>CUBEMEMBER("192.168.8.20_AKABISERVER Medlemsomraadet",{"[Uddannelsesretning].[IDA Gruppe].&amp;[Anlæg]"})</f>
        <v>Anlæg</v>
      </c>
      <c r="D19" s="51"/>
      <c r="E19" s="104"/>
      <c r="F19" s="53">
        <f t="shared" si="1"/>
        <v>0</v>
      </c>
      <c r="G19" s="51"/>
      <c r="H19" s="112"/>
      <c r="I19" s="53">
        <f t="shared" si="2"/>
        <v>0</v>
      </c>
      <c r="J19" s="51" vm="650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Medlemsomraadet",{"[Measures].[Ledighedsmulige]"}),J$3,$B19)</f>
        <v>75</v>
      </c>
      <c r="K19" s="112" t="str" vm="84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Medlemsomraadet",{"[Measures].[Fuldtidsledige]"}),J$3,$B19)</f>
        <v/>
      </c>
      <c r="L19" s="53">
        <f t="shared" si="3"/>
        <v>0</v>
      </c>
      <c r="M19" s="51" vm="615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Medlemsomraadet",{"[Measures].[Ledighedsmulige]"}),M$3,$B19)</f>
        <v>98</v>
      </c>
      <c r="N19" s="112" vm="1499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Medlemsomraadet",{"[Measures].[Fuldtidsledige]"}),M$3,$B19)</f>
        <v>1.0788648648648649</v>
      </c>
      <c r="O19" s="53">
        <f t="shared" si="4"/>
        <v>1.1008825151682295</v>
      </c>
      <c r="P19" s="51" vm="523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Medlemsomraadet",{"[Measures].[Ledighedsmulige]"}),P$3,$B19)</f>
        <v>95</v>
      </c>
      <c r="Q19" s="112" vm="1134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Medlemsomraadet",{"[Measures].[Fuldtidsledige]"}),P$3,$B19)</f>
        <v>1.9600000000000002</v>
      </c>
      <c r="R19" s="53">
        <f t="shared" si="5"/>
        <v>2.0631578947368423</v>
      </c>
    </row>
    <row r="20" spans="2:18" ht="15" x14ac:dyDescent="0.25">
      <c r="B20" s="9" t="str" vm="3">
        <f t="shared" si="6"/>
        <v>Teknikumingeniør</v>
      </c>
      <c r="C20" s="9" t="str" vm="33">
        <f>CUBEMEMBER("192.168.8.20_AKABISERVER Medlemsomraadet",{"[Uddannelsesretning].[IDA Gruppe].&amp;[Kemi]"})</f>
        <v>Kemi</v>
      </c>
      <c r="D20" s="25"/>
      <c r="E20" s="105"/>
      <c r="F20" s="26">
        <f t="shared" si="1"/>
        <v>0</v>
      </c>
      <c r="G20" s="25"/>
      <c r="H20" s="113"/>
      <c r="I20" s="26">
        <f t="shared" si="2"/>
        <v>0</v>
      </c>
      <c r="J20" s="25" vm="429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Medlemsomraadet",{"[Measures].[Ledighedsmulige]"}),J$3,$B20)</f>
        <v>345</v>
      </c>
      <c r="K20" s="113" vm="917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Medlemsomraadet",{"[Measures].[Fuldtidsledige]"}),J$3,$B20)</f>
        <v>2.8538378378378382</v>
      </c>
      <c r="L20" s="26">
        <f t="shared" si="3"/>
        <v>0.82719937328632998</v>
      </c>
      <c r="M20" s="25" vm="707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Medlemsomraadet",{"[Measures].[Ledighedsmulige]"}),M$3,$B20)</f>
        <v>199</v>
      </c>
      <c r="N20" s="113" vm="869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Medlemsomraadet",{"[Measures].[Fuldtidsledige]"}),M$3,$B20)</f>
        <v>3.12</v>
      </c>
      <c r="O20" s="26">
        <f t="shared" si="4"/>
        <v>1.5678391959798996</v>
      </c>
      <c r="P20" s="25" vm="710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Medlemsomraadet",{"[Measures].[Ledighedsmulige]"}),P$3,$B20)</f>
        <v>4</v>
      </c>
      <c r="Q20" s="113" t="str" vm="980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Medlemsomraadet",{"[Measures].[Fuldtidsledige]"}),P$3,$B20)</f>
        <v/>
      </c>
      <c r="R20" s="26">
        <f t="shared" si="5"/>
        <v>0</v>
      </c>
    </row>
    <row r="21" spans="2:18" ht="15" x14ac:dyDescent="0.25">
      <c r="B21" s="50" t="str" vm="3">
        <f t="shared" si="6"/>
        <v>Teknikumingeniør</v>
      </c>
      <c r="C21" s="50" t="str" vm="35">
        <f>CUBEMEMBER("192.168.8.20_AKABISERVER Medlemsomraadet",{"[Uddannelsesretning].[IDA Gruppe].&amp;[Teknisk ledelse]"})</f>
        <v>Teknisk ledelse</v>
      </c>
      <c r="D21" s="51"/>
      <c r="E21" s="104"/>
      <c r="F21" s="53">
        <f t="shared" si="1"/>
        <v>0</v>
      </c>
      <c r="G21" s="51"/>
      <c r="H21" s="112"/>
      <c r="I21" s="53">
        <f t="shared" si="2"/>
        <v>0</v>
      </c>
      <c r="J21" s="51" vm="413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Medlemsomraadet",{"[Measures].[Ledighedsmulige]"}),J$3,$B21)</f>
        <v>448</v>
      </c>
      <c r="K21" s="112" vm="131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Medlemsomraadet",{"[Measures].[Fuldtidsledige]"}),J$3,$B21)</f>
        <v>8.4454054054054062</v>
      </c>
      <c r="L21" s="53">
        <f t="shared" si="3"/>
        <v>1.8851351351351353</v>
      </c>
      <c r="M21" s="51" vm="514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Medlemsomraadet",{"[Measures].[Ledighedsmulige]"}),M$3,$B21)</f>
        <v>53</v>
      </c>
      <c r="N21" s="112" vm="1133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Medlemsomraadet",{"[Measures].[Fuldtidsledige]"}),M$3,$B21)</f>
        <v>1</v>
      </c>
      <c r="O21" s="53">
        <f t="shared" si="4"/>
        <v>1.8867924528301887</v>
      </c>
      <c r="P21" s="51" vm="396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Medlemsomraadet",{"[Measures].[Ledighedsmulige]"}),P$3,$B21)</f>
        <v>14</v>
      </c>
      <c r="Q21" s="112" vm="913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Medlemsomraadet",{"[Measures].[Fuldtidsledige]"}),P$3,$B21)</f>
        <v>1</v>
      </c>
      <c r="R21" s="53">
        <f t="shared" si="5"/>
        <v>7.1428571428571423</v>
      </c>
    </row>
    <row r="22" spans="2:18" ht="15" x14ac:dyDescent="0.25">
      <c r="B22" s="9" t="str" vm="3">
        <f t="shared" si="6"/>
        <v>Teknikumingeniør</v>
      </c>
      <c r="C22" s="9" t="str" vm="38">
        <f>CUBEMEMBER("192.168.8.20_AKABISERVER Medlemsomraadet",{"[Uddannelsesretning].[IDA Gruppe].&amp;[Nye retninger]"})</f>
        <v>Nye retninger</v>
      </c>
      <c r="D22" s="25"/>
      <c r="E22" s="105"/>
      <c r="F22" s="26">
        <f t="shared" si="1"/>
        <v>0</v>
      </c>
      <c r="G22" s="25"/>
      <c r="H22" s="113"/>
      <c r="I22" s="26">
        <f t="shared" si="2"/>
        <v>0</v>
      </c>
      <c r="J22" s="25" t="str" vm="544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Medlemsomraadet",{"[Measures].[Ledighedsmulige]"}),J$3,$B22)</f>
        <v/>
      </c>
      <c r="K22" s="113" t="str" vm="1138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Medlemsomraadet",{"[Measures].[Fuldtidsledige]"}),J$3,$B22)</f>
        <v/>
      </c>
      <c r="L22" s="26">
        <f t="shared" si="3"/>
        <v>0</v>
      </c>
      <c r="M22" s="25" t="str" vm="748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Medlemsomraadet",{"[Measures].[Ledighedsmulige]"}),M$3,$B22)</f>
        <v/>
      </c>
      <c r="N22" s="113" t="str" vm="1142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Medlemsomraadet",{"[Measures].[Fuldtidsledige]"}),M$3,$B22)</f>
        <v/>
      </c>
      <c r="O22" s="26">
        <f t="shared" si="4"/>
        <v>0</v>
      </c>
      <c r="P22" s="25" t="str" vm="715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Medlemsomraadet",{"[Measures].[Ledighedsmulige]"}),P$3,$B22)</f>
        <v/>
      </c>
      <c r="Q22" s="113" t="str" vm="850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Medlemsomraadet",{"[Measures].[Fuldtidsledige]"}),P$3,$B22)</f>
        <v/>
      </c>
      <c r="R22" s="26">
        <f t="shared" si="5"/>
        <v>0</v>
      </c>
    </row>
    <row r="23" spans="2:18" ht="15" x14ac:dyDescent="0.25">
      <c r="B23" s="55" t="str" vm="3">
        <f t="shared" si="6"/>
        <v>Teknikumingeniør</v>
      </c>
      <c r="C23" s="55" t="str" vm="32">
        <f>CUBEMEMBER("192.168.8.20_AKABISERVER Medlemsomraadet",{"[Uddannelsesretning].[IDA Gruppe].&amp;[Øvrige retninger/uoplyste]"})</f>
        <v>Øvrige retninger/uoplyste</v>
      </c>
      <c r="D23" s="56"/>
      <c r="E23" s="107"/>
      <c r="F23" s="58">
        <f t="shared" si="1"/>
        <v>0</v>
      </c>
      <c r="G23" s="56"/>
      <c r="H23" s="115"/>
      <c r="I23" s="58">
        <f t="shared" si="2"/>
        <v>0</v>
      </c>
      <c r="J23" s="56" vm="507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Medlemsomraadet",{"[Measures].[Ledighedsmulige]"}),J$3,$B23)</f>
        <v>148</v>
      </c>
      <c r="K23" s="115" vm="1385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Medlemsomraadet",{"[Measures].[Fuldtidsledige]"}),J$3,$B23)</f>
        <v>2.6</v>
      </c>
      <c r="L23" s="58">
        <f t="shared" si="3"/>
        <v>1.7567567567567568</v>
      </c>
      <c r="M23" s="56" vm="428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Medlemsomraadet",{"[Measures].[Ledighedsmulige]"}),M$3,$B23)</f>
        <v>283</v>
      </c>
      <c r="N23" s="115" vm="145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Medlemsomraadet",{"[Measures].[Fuldtidsledige]"}),M$3,$B23)</f>
        <v>3.7600000000000002</v>
      </c>
      <c r="O23" s="58">
        <f t="shared" si="4"/>
        <v>1.3286219081272086</v>
      </c>
      <c r="P23" s="56" vm="606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Medlemsomraadet",{"[Measures].[Ledighedsmulige]"}),P$3,$B23)</f>
        <v>85</v>
      </c>
      <c r="Q23" s="115" vm="989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Medlemsomraadet",{"[Measures].[Fuldtidsledige]"}),P$3,$B23)</f>
        <v>3.9891891891891893</v>
      </c>
      <c r="R23" s="58">
        <f t="shared" si="5"/>
        <v>4.6931637519872815</v>
      </c>
    </row>
    <row r="24" spans="2:18" ht="15" x14ac:dyDescent="0.25">
      <c r="B24" s="14" t="str" vm="13">
        <f t="shared" ref="B24:B32" si="7">CUBEMEMBER("192.168.8.20_AKABISERVER Medlemsomraadet","[Uddannelse].[IDA Gruppe].&amp;[Diplomingeniør]")</f>
        <v>Diplomingeniør</v>
      </c>
      <c r="C24" s="14" t="str" vm="34">
        <f>CUBEMEMBER("192.168.8.20_AKABISERVER Medlemsomraadet",{"[Uddannelsesretning].[IDA Gruppe].&amp;[Maskin]"})</f>
        <v>Maskin</v>
      </c>
      <c r="D24" s="23" vm="601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307</v>
      </c>
      <c r="E24" s="103" vm="1368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20.132972972972972</v>
      </c>
      <c r="F24" s="24">
        <f t="shared" si="1"/>
        <v>6.5579716524341931</v>
      </c>
      <c r="G24" s="23" vm="697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960</v>
      </c>
      <c r="H24" s="111" vm="95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16.812756756756755</v>
      </c>
      <c r="I24" s="24">
        <f t="shared" si="2"/>
        <v>1.7513288288288287</v>
      </c>
      <c r="J24" s="23" vm="664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917</v>
      </c>
      <c r="K24" s="111" vm="106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6.3194594594594591</v>
      </c>
      <c r="L24" s="24">
        <f t="shared" si="3"/>
        <v>0.68914497922131512</v>
      </c>
      <c r="M24" s="23" vm="412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109</v>
      </c>
      <c r="N24" s="111" vm="82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3.8508108108108106</v>
      </c>
      <c r="O24" s="24">
        <f t="shared" si="4"/>
        <v>3.5328539548723032</v>
      </c>
      <c r="P24" s="23" vm="718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5</v>
      </c>
      <c r="Q24" s="111" t="str" vm="1362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/>
      </c>
      <c r="R24" s="24">
        <f t="shared" si="5"/>
        <v>0</v>
      </c>
    </row>
    <row r="25" spans="2:18" ht="15" x14ac:dyDescent="0.25">
      <c r="B25" s="50" t="str" vm="13">
        <f t="shared" si="7"/>
        <v>Diplomingeniør</v>
      </c>
      <c r="C25" s="50" t="str" vm="40">
        <f>CUBEMEMBER("192.168.8.20_AKABISERVER Medlemsomraadet",{"[Uddannelsesretning].[IDA Gruppe].&amp;[Produktion]"})</f>
        <v>Produktion</v>
      </c>
      <c r="D25" s="51" vm="395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87</v>
      </c>
      <c r="E25" s="104" vm="838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4.16</v>
      </c>
      <c r="F25" s="53">
        <f t="shared" si="1"/>
        <v>4.7816091954022992</v>
      </c>
      <c r="G25" s="51" vm="538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490</v>
      </c>
      <c r="H25" s="112" vm="983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6.2</v>
      </c>
      <c r="I25" s="53">
        <f t="shared" si="2"/>
        <v>1.2653061224489797</v>
      </c>
      <c r="J25" s="51" vm="761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443</v>
      </c>
      <c r="K25" s="112" vm="1262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6.268108108108108</v>
      </c>
      <c r="L25" s="53">
        <f t="shared" si="3"/>
        <v>1.4149228235007016</v>
      </c>
      <c r="M25" s="51" vm="660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34</v>
      </c>
      <c r="N25" s="112" t="str" vm="1050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/>
      </c>
      <c r="O25" s="53">
        <f t="shared" si="4"/>
        <v>0</v>
      </c>
      <c r="P25" s="51" vm="649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1</v>
      </c>
      <c r="Q25" s="112" t="str" vm="1498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/>
      </c>
      <c r="R25" s="53">
        <f t="shared" si="5"/>
        <v>0</v>
      </c>
    </row>
    <row r="26" spans="2:18" ht="15" x14ac:dyDescent="0.25">
      <c r="B26" s="9" t="str" vm="13">
        <f t="shared" si="7"/>
        <v>Diplomingeniør</v>
      </c>
      <c r="C26" s="9" t="str" vm="37">
        <f>CUBEMEMBER("192.168.8.20_AKABISERVER Medlemsomraadet",{"[Uddannelsesretning].[IDA Gruppe].&amp;[Elektronik-IT]"})</f>
        <v>Elektronik-IT</v>
      </c>
      <c r="D26" s="25" vm="614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405</v>
      </c>
      <c r="E26" s="105" vm="99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24.52</v>
      </c>
      <c r="F26" s="26">
        <f t="shared" si="1"/>
        <v>6.0543209876543207</v>
      </c>
      <c r="G26" s="25" vm="522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2072</v>
      </c>
      <c r="H26" s="113" vm="1387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24.48</v>
      </c>
      <c r="I26" s="26">
        <f t="shared" si="2"/>
        <v>1.1814671814671815</v>
      </c>
      <c r="J26" s="25" vm="402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1438</v>
      </c>
      <c r="K26" s="113" vm="137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20.116216216216216</v>
      </c>
      <c r="L26" s="26">
        <f t="shared" si="3"/>
        <v>1.3989023794308912</v>
      </c>
      <c r="M26" s="25" vm="506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155</v>
      </c>
      <c r="N26" s="113" vm="1365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9.1443243243243248</v>
      </c>
      <c r="O26" s="26">
        <f t="shared" si="4"/>
        <v>5.8995640802092417</v>
      </c>
      <c r="P26" s="25" vm="427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12</v>
      </c>
      <c r="Q26" s="113" vm="1150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2.2399999999999998</v>
      </c>
      <c r="R26" s="26">
        <f t="shared" si="5"/>
        <v>18.666666666666664</v>
      </c>
    </row>
    <row r="27" spans="2:18" ht="15" x14ac:dyDescent="0.25">
      <c r="B27" s="50" t="str" vm="13">
        <f t="shared" si="7"/>
        <v>Diplomingeniør</v>
      </c>
      <c r="C27" s="50" t="str" vm="36">
        <f>CUBEMEMBER("192.168.8.20_AKABISERVER Medlemsomraadet",{"[Uddannelsesretning].[IDA Gruppe].&amp;[Bygning]"})</f>
        <v>Bygning</v>
      </c>
      <c r="D27" s="51" vm="706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623</v>
      </c>
      <c r="E27" s="104" vm="1372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22.188108108108111</v>
      </c>
      <c r="F27" s="53">
        <f t="shared" si="1"/>
        <v>3.5614940783480113</v>
      </c>
      <c r="G27" s="51" vm="434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1732</v>
      </c>
      <c r="H27" s="112" vm="1310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21.36</v>
      </c>
      <c r="I27" s="53">
        <f t="shared" si="2"/>
        <v>1.2332563510392609</v>
      </c>
      <c r="J27" s="51" vm="598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947</v>
      </c>
      <c r="K27" s="112" vm="1408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8.5624324324324323</v>
      </c>
      <c r="L27" s="53">
        <f t="shared" si="3"/>
        <v>0.90416393161905306</v>
      </c>
      <c r="M27" s="51" vm="773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107</v>
      </c>
      <c r="N27" s="112" vm="1193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>0.4</v>
      </c>
      <c r="O27" s="53">
        <f t="shared" si="4"/>
        <v>0.37383177570093462</v>
      </c>
      <c r="P27" s="51" vm="41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9</v>
      </c>
      <c r="Q27" s="112" t="str" vm="1204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/>
      </c>
      <c r="R27" s="53">
        <f t="shared" si="5"/>
        <v>0</v>
      </c>
    </row>
    <row r="28" spans="2:18" ht="15" x14ac:dyDescent="0.25">
      <c r="B28" s="9" t="str" vm="13">
        <f t="shared" si="7"/>
        <v>Diplomingeniør</v>
      </c>
      <c r="C28" s="9" t="str" vm="39">
        <f>CUBEMEMBER("192.168.8.20_AKABISERVER Medlemsomraadet",{"[Uddannelsesretning].[IDA Gruppe].&amp;[Anlæg]"})</f>
        <v>Anlæg</v>
      </c>
      <c r="D28" s="25" vm="749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41</v>
      </c>
      <c r="E28" s="105" vm="1497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>1.2</v>
      </c>
      <c r="F28" s="26">
        <f t="shared" si="1"/>
        <v>2.9268292682926829</v>
      </c>
      <c r="G28" s="25" vm="394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87</v>
      </c>
      <c r="H28" s="113" t="str" vm="798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/>
      </c>
      <c r="I28" s="26">
        <f t="shared" si="2"/>
        <v>0</v>
      </c>
      <c r="J28" s="25" vm="537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19</v>
      </c>
      <c r="K28" s="113" vm="842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>1</v>
      </c>
      <c r="L28" s="26">
        <f t="shared" si="3"/>
        <v>5.2631578947368416</v>
      </c>
      <c r="M28" s="25" vm="656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2</v>
      </c>
      <c r="N28" s="113" t="str" vm="797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/>
      </c>
      <c r="O28" s="26">
        <f t="shared" si="4"/>
        <v>0</v>
      </c>
      <c r="P28" s="25" vm="528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0</v>
      </c>
      <c r="Q28" s="113" t="str" vm="909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/>
      </c>
      <c r="R28" s="26">
        <f t="shared" si="5"/>
        <v>0</v>
      </c>
    </row>
    <row r="29" spans="2:18" ht="15" x14ac:dyDescent="0.25">
      <c r="B29" s="50" t="str" vm="13">
        <f t="shared" si="7"/>
        <v>Diplomingeniør</v>
      </c>
      <c r="C29" s="50" t="str" vm="33">
        <f>CUBEMEMBER("192.168.8.20_AKABISERVER Medlemsomraadet",{"[Uddannelsesretning].[IDA Gruppe].&amp;[Kemi]"})</f>
        <v>Kemi</v>
      </c>
      <c r="D29" s="51" vm="779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63</v>
      </c>
      <c r="E29" s="104" vm="1396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9.8340540540540538</v>
      </c>
      <c r="F29" s="53">
        <f t="shared" si="1"/>
        <v>15.60960960960961</v>
      </c>
      <c r="G29" s="51" vm="714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299</v>
      </c>
      <c r="H29" s="112" vm="1202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7.3599999999999994</v>
      </c>
      <c r="I29" s="53">
        <f t="shared" si="2"/>
        <v>2.4615384615384612</v>
      </c>
      <c r="J29" s="51" vm="521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323</v>
      </c>
      <c r="K29" s="112" vm="1383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4.04</v>
      </c>
      <c r="L29" s="53">
        <f t="shared" si="3"/>
        <v>1.2507739938080495</v>
      </c>
      <c r="M29" s="51" vm="667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28</v>
      </c>
      <c r="N29" s="112" t="str" vm="1235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/>
      </c>
      <c r="O29" s="53">
        <f t="shared" si="4"/>
        <v>0</v>
      </c>
      <c r="P29" s="51" vm="505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1</v>
      </c>
      <c r="Q29" s="112" t="str" vm="1185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/>
      </c>
      <c r="R29" s="53">
        <f t="shared" si="5"/>
        <v>0</v>
      </c>
    </row>
    <row r="30" spans="2:18" ht="15" x14ac:dyDescent="0.25">
      <c r="B30" s="9" t="str" vm="13">
        <f t="shared" si="7"/>
        <v>Diplomingeniør</v>
      </c>
      <c r="C30" s="9" t="str" vm="35">
        <f>CUBEMEMBER("192.168.8.20_AKABISERVER Medlemsomraadet",{"[Uddannelsesretning].[IDA Gruppe].&amp;[Teknisk ledelse]"})</f>
        <v>Teknisk ledelse</v>
      </c>
      <c r="D30" s="25" vm="426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40</v>
      </c>
      <c r="E30" s="105" vm="1397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9.587567567567568</v>
      </c>
      <c r="F30" s="26">
        <f t="shared" si="1"/>
        <v>23.96891891891892</v>
      </c>
      <c r="G30" s="25" vm="605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269</v>
      </c>
      <c r="H30" s="113" vm="1195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10.933513513513514</v>
      </c>
      <c r="I30" s="26">
        <f t="shared" si="2"/>
        <v>4.0645031648749121</v>
      </c>
      <c r="J30" s="25" vm="51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193</v>
      </c>
      <c r="K30" s="113" vm="120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4.4000000000000004</v>
      </c>
      <c r="L30" s="26">
        <f t="shared" si="3"/>
        <v>2.2797927461139897</v>
      </c>
      <c r="M30" s="25" vm="696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6</v>
      </c>
      <c r="N30" s="113" t="str" vm="1420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/>
      </c>
      <c r="O30" s="26">
        <f t="shared" si="4"/>
        <v>0</v>
      </c>
      <c r="P30" s="25" t="str" vm="66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/>
      </c>
      <c r="Q30" s="113" t="str" vm="923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/>
      </c>
      <c r="R30" s="26">
        <f t="shared" si="5"/>
        <v>0</v>
      </c>
    </row>
    <row r="31" spans="2:18" ht="15" x14ac:dyDescent="0.25">
      <c r="B31" s="50" t="str" vm="13">
        <f t="shared" si="7"/>
        <v>Diplomingeniør</v>
      </c>
      <c r="C31" s="50" t="str" vm="38">
        <f>CUBEMEMBER("192.168.8.20_AKABISERVER Medlemsomraadet",{"[Uddannelsesretning].[IDA Gruppe].&amp;[Nye retninger]"})</f>
        <v>Nye retninger</v>
      </c>
      <c r="D31" s="51" vm="41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54</v>
      </c>
      <c r="E31" s="104" vm="1492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6.8</v>
      </c>
      <c r="F31" s="53">
        <f t="shared" si="1"/>
        <v>12.592592592592592</v>
      </c>
      <c r="G31" s="51" vm="60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125</v>
      </c>
      <c r="H31" s="112" vm="1432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2.6</v>
      </c>
      <c r="I31" s="53">
        <f t="shared" si="2"/>
        <v>2.08</v>
      </c>
      <c r="J31" s="51" vm="393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16</v>
      </c>
      <c r="K31" s="112" t="str" vm="101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/>
      </c>
      <c r="L31" s="53">
        <f t="shared" si="3"/>
        <v>0</v>
      </c>
      <c r="M31" s="51" vm="53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2</v>
      </c>
      <c r="N31" s="112" t="str" vm="920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/>
      </c>
      <c r="O31" s="53">
        <f t="shared" si="4"/>
        <v>0</v>
      </c>
      <c r="P31" s="51" vm="75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1</v>
      </c>
      <c r="Q31" s="112" t="str" vm="1326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5"/>
        <v>0</v>
      </c>
    </row>
    <row r="32" spans="2:18" ht="15" x14ac:dyDescent="0.25">
      <c r="B32" s="10" t="str" vm="13">
        <f t="shared" si="7"/>
        <v>Diplomingeniør</v>
      </c>
      <c r="C32" s="10" t="str" vm="32">
        <f>CUBEMEMBER("192.168.8.20_AKABISERVER Medlemsomraadet",{"[Uddannelsesretning].[IDA Gruppe].&amp;[Øvrige retninger/uoplyste]"})</f>
        <v>Øvrige retninger/uoplyste</v>
      </c>
      <c r="D32" s="41" vm="543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474</v>
      </c>
      <c r="E32" s="106" vm="1190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41.672594594594599</v>
      </c>
      <c r="F32" s="43">
        <f t="shared" si="1"/>
        <v>8.7916866233321933</v>
      </c>
      <c r="G32" s="41" vm="64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577</v>
      </c>
      <c r="H32" s="114" vm="1172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31.32</v>
      </c>
      <c r="I32" s="43">
        <f t="shared" si="2"/>
        <v>5.4280762564991338</v>
      </c>
      <c r="J32" s="41" vm="613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198</v>
      </c>
      <c r="K32" s="114" vm="1215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8.76</v>
      </c>
      <c r="L32" s="43">
        <f t="shared" si="3"/>
        <v>4.4242424242424239</v>
      </c>
      <c r="M32" s="41" vm="520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34</v>
      </c>
      <c r="N32" s="114" vm="1135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1.4</v>
      </c>
      <c r="O32" s="43">
        <f t="shared" si="4"/>
        <v>4.117647058823529</v>
      </c>
      <c r="P32" s="41" vm="701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4</v>
      </c>
      <c r="Q32" s="114" t="str" vm="834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/>
      </c>
      <c r="R32" s="43">
        <f t="shared" si="5"/>
        <v>0</v>
      </c>
    </row>
    <row r="33" spans="2:18" x14ac:dyDescent="0.3">
      <c r="B33" s="50" t="str" vm="11">
        <f t="shared" ref="B33:B41" si="8">CUBEMEMBER("192.168.8.20_AKABISERVER Medlemsomraadet","[Uddannelse].[IDA Gruppe].&amp;[Civilingeniører]")</f>
        <v>Civilingeniører</v>
      </c>
      <c r="C33" s="50" t="str" vm="34">
        <f>CUBEMEMBER("192.168.8.20_AKABISERVER Medlemsomraadet",{"[Uddannelsesretning].[IDA Gruppe].&amp;[Maskin]"})</f>
        <v>Maskin</v>
      </c>
      <c r="D33" s="51" vm="504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156</v>
      </c>
      <c r="E33" s="104" vm="912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4.5567567567567568</v>
      </c>
      <c r="F33" s="53">
        <f t="shared" si="1"/>
        <v>2.9209979209979213</v>
      </c>
      <c r="G33" s="51" vm="425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471</v>
      </c>
      <c r="H33" s="112" vm="83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1.6800000000000002</v>
      </c>
      <c r="I33" s="53">
        <f t="shared" si="2"/>
        <v>0.35668789808917201</v>
      </c>
      <c r="J33" s="51" vm="705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921</v>
      </c>
      <c r="K33" s="112" vm="1028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12.284864864864863</v>
      </c>
      <c r="L33" s="53">
        <f t="shared" si="3"/>
        <v>1.3338615488452621</v>
      </c>
      <c r="M33" s="51" vm="41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829</v>
      </c>
      <c r="N33" s="112" vm="1312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8.8335135135135143</v>
      </c>
      <c r="O33" s="53">
        <f t="shared" si="4"/>
        <v>1.0655625468653214</v>
      </c>
      <c r="P33" s="51" vm="597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174</v>
      </c>
      <c r="Q33" s="112" vm="118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>3</v>
      </c>
      <c r="R33" s="53">
        <f t="shared" si="5"/>
        <v>1.7241379310344827</v>
      </c>
    </row>
    <row r="34" spans="2:18" x14ac:dyDescent="0.3">
      <c r="B34" s="9" t="str" vm="11">
        <f t="shared" si="8"/>
        <v>Civilingeniører</v>
      </c>
      <c r="C34" s="9" t="str" vm="40">
        <f>CUBEMEMBER("192.168.8.20_AKABISERVER Medlemsomraadet",{"[Uddannelsesretning].[IDA Gruppe].&amp;[Produktion]"})</f>
        <v>Produktion</v>
      </c>
      <c r="D34" s="25" vm="763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41</v>
      </c>
      <c r="E34" s="105" vm="849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1</v>
      </c>
      <c r="F34" s="26">
        <f t="shared" si="1"/>
        <v>2.4390243902439024</v>
      </c>
      <c r="G34" s="25" vm="40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304</v>
      </c>
      <c r="H34" s="113" vm="1030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>3.4137837837837837</v>
      </c>
      <c r="I34" s="26">
        <f t="shared" si="2"/>
        <v>1.1229551920341394</v>
      </c>
      <c r="J34" s="25" vm="40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329</v>
      </c>
      <c r="K34" s="113" vm="1020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>3.8</v>
      </c>
      <c r="L34" s="26">
        <f t="shared" si="3"/>
        <v>1.1550151975683889</v>
      </c>
      <c r="M34" s="25" vm="392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33</v>
      </c>
      <c r="N34" s="113" vm="991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1.8</v>
      </c>
      <c r="O34" s="26">
        <f t="shared" si="4"/>
        <v>5.454545454545455</v>
      </c>
      <c r="P34" s="25" vm="535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3</v>
      </c>
      <c r="Q34" s="113" t="str" vm="1528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/>
      </c>
      <c r="R34" s="26">
        <f t="shared" si="5"/>
        <v>0</v>
      </c>
    </row>
    <row r="35" spans="2:18" x14ac:dyDescent="0.3">
      <c r="B35" s="50" t="str" vm="11">
        <f t="shared" si="8"/>
        <v>Civilingeniører</v>
      </c>
      <c r="C35" s="50" t="str" vm="37">
        <f>CUBEMEMBER("192.168.8.20_AKABISERVER Medlemsomraadet",{"[Uddannelsesretning].[IDA Gruppe].&amp;[Elektronik-IT]"})</f>
        <v>Elektronik-IT</v>
      </c>
      <c r="D35" s="51" vm="655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551</v>
      </c>
      <c r="E35" s="104" vm="1029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27.598918918918919</v>
      </c>
      <c r="F35" s="53">
        <f t="shared" si="1"/>
        <v>5.0088782067003486</v>
      </c>
      <c r="G35" s="51" vm="617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2303</v>
      </c>
      <c r="H35" s="112" vm="1032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31.307027027027029</v>
      </c>
      <c r="I35" s="53">
        <f t="shared" si="2"/>
        <v>1.3594019551466361</v>
      </c>
      <c r="J35" s="51" vm="770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2282</v>
      </c>
      <c r="K35" s="112" vm="84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18.791351351351352</v>
      </c>
      <c r="L35" s="53">
        <f t="shared" si="3"/>
        <v>0.82345974370514241</v>
      </c>
      <c r="M35" s="51" vm="713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1396</v>
      </c>
      <c r="N35" s="112" vm="1137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25.560000000000002</v>
      </c>
      <c r="O35" s="53">
        <f t="shared" si="4"/>
        <v>1.8309455587392549</v>
      </c>
      <c r="P35" s="51" vm="519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329</v>
      </c>
      <c r="Q35" s="112" vm="149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6.2667567567567559</v>
      </c>
      <c r="R35" s="53">
        <f t="shared" si="5"/>
        <v>1.904789287768011</v>
      </c>
    </row>
    <row r="36" spans="2:18" x14ac:dyDescent="0.3">
      <c r="B36" s="9" t="str" vm="11">
        <f t="shared" si="8"/>
        <v>Civilingeniører</v>
      </c>
      <c r="C36" s="9" t="str" vm="36">
        <f>CUBEMEMBER("192.168.8.20_AKABISERVER Medlemsomraadet",{"[Uddannelsesretning].[IDA Gruppe].&amp;[Bygning]"})</f>
        <v>Bygning</v>
      </c>
      <c r="D36" s="25" vm="762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510</v>
      </c>
      <c r="E36" s="105" vm="138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33.477837837837839</v>
      </c>
      <c r="F36" s="26">
        <f t="shared" si="1"/>
        <v>6.5642819289878114</v>
      </c>
      <c r="G36" s="25" vm="503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1567</v>
      </c>
      <c r="H36" s="113" vm="1129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19.91135135135135</v>
      </c>
      <c r="I36" s="26">
        <f t="shared" si="2"/>
        <v>1.270666965625485</v>
      </c>
      <c r="J36" s="25" vm="424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1361</v>
      </c>
      <c r="K36" s="113" vm="985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8.8108108108108105</v>
      </c>
      <c r="L36" s="26">
        <f t="shared" si="3"/>
        <v>0.64737772305737029</v>
      </c>
      <c r="M36" s="25" vm="604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765</v>
      </c>
      <c r="N36" s="113" vm="942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6.1199999999999992</v>
      </c>
      <c r="O36" s="26">
        <f t="shared" si="4"/>
        <v>0.79999999999999982</v>
      </c>
      <c r="P36" s="25" vm="652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379</v>
      </c>
      <c r="Q36" s="113" vm="979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4.0462162162162159</v>
      </c>
      <c r="R36" s="26">
        <f t="shared" si="5"/>
        <v>1.0676032232760464</v>
      </c>
    </row>
    <row r="37" spans="2:18" x14ac:dyDescent="0.3">
      <c r="B37" s="50" t="str" vm="11">
        <f t="shared" si="8"/>
        <v>Civilingeniører</v>
      </c>
      <c r="C37" s="50" t="str" vm="39">
        <f>CUBEMEMBER("192.168.8.20_AKABISERVER Medlemsomraadet",{"[Uddannelsesretning].[IDA Gruppe].&amp;[Anlæg]"})</f>
        <v>Anlæg</v>
      </c>
      <c r="D37" s="51" vm="695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37</v>
      </c>
      <c r="E37" s="104" vm="1382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3.3600000000000003</v>
      </c>
      <c r="F37" s="53">
        <f t="shared" si="1"/>
        <v>9.0810810810810807</v>
      </c>
      <c r="G37" s="51" vm="662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43</v>
      </c>
      <c r="H37" s="112" vm="84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0.96</v>
      </c>
      <c r="I37" s="53">
        <f t="shared" si="2"/>
        <v>2.2325581395348837</v>
      </c>
      <c r="J37" s="51" vm="408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116</v>
      </c>
      <c r="K37" s="112" t="str" vm="919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3"/>
        <v>0</v>
      </c>
      <c r="M37" s="51" vm="433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16</v>
      </c>
      <c r="N37" s="112" vm="120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>1</v>
      </c>
      <c r="O37" s="53">
        <f t="shared" si="4"/>
        <v>6.25</v>
      </c>
      <c r="P37" s="51" vm="391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1</v>
      </c>
      <c r="Q37" s="112" t="str" vm="982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/>
      </c>
      <c r="R37" s="53">
        <f t="shared" si="5"/>
        <v>0</v>
      </c>
    </row>
    <row r="38" spans="2:18" x14ac:dyDescent="0.3">
      <c r="B38" s="9" t="str" vm="11">
        <f t="shared" si="8"/>
        <v>Civilingeniører</v>
      </c>
      <c r="C38" s="9" t="str" vm="33">
        <f>CUBEMEMBER("192.168.8.20_AKABISERVER Medlemsomraadet",{"[Uddannelsesretning].[IDA Gruppe].&amp;[Kemi]"})</f>
        <v>Kemi</v>
      </c>
      <c r="D38" s="25" vm="534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212</v>
      </c>
      <c r="E38" s="105" vm="1236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25.658216216216218</v>
      </c>
      <c r="F38" s="26">
        <f t="shared" si="1"/>
        <v>12.102932177460481</v>
      </c>
      <c r="G38" s="25" vm="74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914</v>
      </c>
      <c r="H38" s="113" vm="1309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9.84</v>
      </c>
      <c r="I38" s="26">
        <f t="shared" si="2"/>
        <v>1.0765864332603938</v>
      </c>
      <c r="J38" s="25" vm="52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1241</v>
      </c>
      <c r="K38" s="113" vm="1313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7.07027027027027</v>
      </c>
      <c r="L38" s="26">
        <f t="shared" si="3"/>
        <v>0.56972363177036822</v>
      </c>
      <c r="M38" s="25" vm="64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699</v>
      </c>
      <c r="N38" s="113" vm="1446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12.115675675675677</v>
      </c>
      <c r="O38" s="26">
        <f t="shared" si="4"/>
        <v>1.7332869350036733</v>
      </c>
      <c r="P38" s="25" vm="612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177</v>
      </c>
      <c r="Q38" s="113" vm="118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2.38972972972973</v>
      </c>
      <c r="R38" s="26">
        <f t="shared" si="5"/>
        <v>1.350129790807757</v>
      </c>
    </row>
    <row r="39" spans="2:18" x14ac:dyDescent="0.3">
      <c r="B39" s="50" t="str" vm="11">
        <f t="shared" si="8"/>
        <v>Civilingeniører</v>
      </c>
      <c r="C39" s="50" t="str" vm="35">
        <f>CUBEMEMBER("192.168.8.20_AKABISERVER Medlemsomraadet",{"[Uddannelsesretning].[IDA Gruppe].&amp;[Teknisk ledelse]"})</f>
        <v>Teknisk ledelse</v>
      </c>
      <c r="D39" s="51" vm="51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89</v>
      </c>
      <c r="E39" s="104" vm="1073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12.394756756756758</v>
      </c>
      <c r="F39" s="53">
        <f t="shared" si="1"/>
        <v>13.926692985119955</v>
      </c>
      <c r="G39" s="51" vm="512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354</v>
      </c>
      <c r="H39" s="112" vm="99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3.8</v>
      </c>
      <c r="I39" s="53">
        <f t="shared" si="2"/>
        <v>1.0734463276836157</v>
      </c>
      <c r="J39" s="51" vm="502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218</v>
      </c>
      <c r="K39" s="112" vm="138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>2.56</v>
      </c>
      <c r="L39" s="53">
        <f t="shared" si="3"/>
        <v>1.1743119266055047</v>
      </c>
      <c r="M39" s="51" vm="423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13</v>
      </c>
      <c r="N39" s="112" t="str" vm="1226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/>
      </c>
      <c r="O39" s="53">
        <f t="shared" si="4"/>
        <v>0</v>
      </c>
      <c r="P39" s="51" vm="704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21</v>
      </c>
      <c r="Q39" s="112" t="str" vm="988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/>
      </c>
      <c r="R39" s="53">
        <f t="shared" si="5"/>
        <v>0</v>
      </c>
    </row>
    <row r="40" spans="2:18" x14ac:dyDescent="0.3">
      <c r="B40" s="9" t="str" vm="11">
        <f t="shared" si="8"/>
        <v>Civilingeniører</v>
      </c>
      <c r="C40" s="9" t="str" vm="38">
        <f>CUBEMEMBER("192.168.8.20_AKABISERVER Medlemsomraadet",{"[Uddannelsesretning].[IDA Gruppe].&amp;[Nye retninger]"})</f>
        <v>Nye retninger</v>
      </c>
      <c r="D40" s="25" vm="774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367</v>
      </c>
      <c r="E40" s="105" vm="101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57.773783783783784</v>
      </c>
      <c r="F40" s="26">
        <f t="shared" si="1"/>
        <v>15.742175417924736</v>
      </c>
      <c r="G40" s="25" vm="364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765</v>
      </c>
      <c r="H40" s="113" vm="1176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34.085405405405403</v>
      </c>
      <c r="I40" s="26">
        <f t="shared" si="2"/>
        <v>4.4556085497261959</v>
      </c>
      <c r="J40" s="25" vm="751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44</v>
      </c>
      <c r="K40" s="113" vm="114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1.9600000000000002</v>
      </c>
      <c r="L40" s="26">
        <f t="shared" si="3"/>
        <v>4.454545454545455</v>
      </c>
      <c r="M40" s="25" vm="407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2</v>
      </c>
      <c r="N40" s="113" t="str" vm="973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/>
      </c>
      <c r="O40" s="26">
        <f t="shared" si="4"/>
        <v>0</v>
      </c>
      <c r="P40" s="25" t="str" vm="709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/>
      </c>
      <c r="Q40" s="113" t="str" vm="1184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/>
      </c>
      <c r="R40" s="26">
        <f t="shared" si="5"/>
        <v>0</v>
      </c>
    </row>
    <row r="41" spans="2:18" x14ac:dyDescent="0.3">
      <c r="B41" s="55" t="str" vm="11">
        <f t="shared" si="8"/>
        <v>Civilingeniører</v>
      </c>
      <c r="C41" s="55" t="str" vm="32">
        <f>CUBEMEMBER("192.168.8.20_AKABISERVER Medlemsomraadet",{"[Uddannelsesretning].[IDA Gruppe].&amp;[Øvrige retninger/uoplyste]"})</f>
        <v>Øvrige retninger/uoplyste</v>
      </c>
      <c r="D41" s="56" vm="258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2042</v>
      </c>
      <c r="E41" s="107" vm="101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176.33048648648651</v>
      </c>
      <c r="F41" s="58">
        <f t="shared" si="1"/>
        <v>8.6351854302882707</v>
      </c>
      <c r="G41" s="56" vm="533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2631</v>
      </c>
      <c r="H41" s="115" vm="911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80.676054054054049</v>
      </c>
      <c r="I41" s="58">
        <f t="shared" si="2"/>
        <v>3.066364654277995</v>
      </c>
      <c r="J41" s="56" vm="654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1130</v>
      </c>
      <c r="K41" s="115" vm="987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20.436216216216216</v>
      </c>
      <c r="L41" s="58">
        <f t="shared" si="3"/>
        <v>1.808514709399665</v>
      </c>
      <c r="M41" s="56" vm="600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1180</v>
      </c>
      <c r="N41" s="115" vm="1011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20.899459459459461</v>
      </c>
      <c r="O41" s="58">
        <f t="shared" si="4"/>
        <v>1.7711406321575813</v>
      </c>
      <c r="P41" s="56" vm="596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160</v>
      </c>
      <c r="Q41" s="115" vm="1369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4.5225945945945947</v>
      </c>
      <c r="R41" s="58">
        <f t="shared" si="5"/>
        <v>2.8266216216216216</v>
      </c>
    </row>
    <row r="42" spans="2:18" x14ac:dyDescent="0.3">
      <c r="B42" s="14" t="str" vm="10">
        <f>CUBEMEMBER("192.168.8.20_AKABISERVER Medlemsomraadet","[Uddannelse].[IDA Gruppe].&amp;[Cand.scient]")</f>
        <v>Cand.scient</v>
      </c>
      <c r="C42" s="14" t="str" vm="44">
        <f>CUBEMEMBER("192.168.8.20_AKABISERVER Medlemsomraadet",{"[Uddannelsesretning].[IDA Gruppe Cand Scient].&amp;[Data og IT]"})</f>
        <v>Data og IT</v>
      </c>
      <c r="D42" s="23" vm="712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50</v>
      </c>
      <c r="E42" s="103" vm="922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4.04</v>
      </c>
      <c r="F42" s="24">
        <f t="shared" si="1"/>
        <v>8.08</v>
      </c>
      <c r="G42" s="23" vm="517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240</v>
      </c>
      <c r="H42" s="111" vm="1386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3.5891891891891894</v>
      </c>
      <c r="I42" s="24">
        <f t="shared" si="2"/>
        <v>1.4954954954954958</v>
      </c>
      <c r="J42" s="23" vm="542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141</v>
      </c>
      <c r="K42" s="111" t="str" vm="1373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/>
      </c>
      <c r="L42" s="24">
        <f t="shared" si="3"/>
        <v>0</v>
      </c>
      <c r="M42" s="23" vm="15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52</v>
      </c>
      <c r="N42" s="111" vm="848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0.8</v>
      </c>
      <c r="O42" s="24">
        <f t="shared" si="4"/>
        <v>1.5384615384615385</v>
      </c>
      <c r="P42" s="23" vm="422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</v>
      </c>
      <c r="Q42" s="111" t="str" vm="1051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/>
      </c>
      <c r="R42" s="24">
        <f t="shared" si="5"/>
        <v>0</v>
      </c>
    </row>
    <row r="43" spans="2:18" x14ac:dyDescent="0.3">
      <c r="B43" s="50" t="str" vm="10">
        <f>CUBEMEMBER("192.168.8.20_AKABISERVER Medlemsomraadet","[Uddannelse].[IDA Gruppe].&amp;[Cand.scient]")</f>
        <v>Cand.scient</v>
      </c>
      <c r="C43" s="50" t="str" vm="42">
        <f>CUBEMEMBER("192.168.8.20_AKABISERVER Medlemsomraadet",{"[Uddannelsesretning].[IDA Gruppe Cand Scient].&amp;[Matematik-Fysik-Kemi]"})</f>
        <v>Matematik-Fysik-Kemi</v>
      </c>
      <c r="D43" s="51" vm="603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240</v>
      </c>
      <c r="E43" s="104" vm="1371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35.27945945945946</v>
      </c>
      <c r="F43" s="53">
        <f t="shared" si="1"/>
        <v>14.699774774774774</v>
      </c>
      <c r="G43" s="51" vm="41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348</v>
      </c>
      <c r="H43" s="112" vm="102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16.639999999999997</v>
      </c>
      <c r="I43" s="53">
        <f t="shared" si="2"/>
        <v>4.7816091954022975</v>
      </c>
      <c r="J43" s="51" vm="363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98</v>
      </c>
      <c r="K43" s="112" vm="104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2</v>
      </c>
      <c r="L43" s="53">
        <f t="shared" si="3"/>
        <v>2.0408163265306123</v>
      </c>
      <c r="M43" s="51" vm="661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24</v>
      </c>
      <c r="N43" s="112" t="str" vm="1192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/>
      </c>
      <c r="O43" s="53">
        <f t="shared" si="4"/>
        <v>0</v>
      </c>
      <c r="P43" s="51" vm="406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6</v>
      </c>
      <c r="Q43" s="112" t="str" vm="120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/>
      </c>
      <c r="R43" s="53">
        <f t="shared" si="5"/>
        <v>0</v>
      </c>
    </row>
    <row r="44" spans="2:18" x14ac:dyDescent="0.3">
      <c r="B44" s="9" t="str" vm="10">
        <f>CUBEMEMBER("192.168.8.20_AKABISERVER Medlemsomraadet","[Uddannelse].[IDA Gruppe].&amp;[Cand.scient]")</f>
        <v>Cand.scient</v>
      </c>
      <c r="C44" s="9" t="str" vm="31">
        <f>CUBEMEMBER("192.168.8.20_AKABISERVER Medlemsomraadet",{"[Uddannelsesretning].[IDA Gruppe Cand Scient].&amp;[Geo-bio]"})</f>
        <v>Geo-bio</v>
      </c>
      <c r="D44" s="25" vm="400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240</v>
      </c>
      <c r="E44" s="105" vm="1200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61.02437837837838</v>
      </c>
      <c r="F44" s="26">
        <f t="shared" si="1"/>
        <v>25.426824324324325</v>
      </c>
      <c r="G44" s="25" vm="257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339</v>
      </c>
      <c r="H44" s="113" vm="94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26.970270270270269</v>
      </c>
      <c r="I44" s="26">
        <f t="shared" si="2"/>
        <v>7.9558319381328237</v>
      </c>
      <c r="J44" s="25" vm="532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104</v>
      </c>
      <c r="K44" s="113" vm="1364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4.4000000000000004</v>
      </c>
      <c r="L44" s="26">
        <f t="shared" si="3"/>
        <v>4.2307692307692308</v>
      </c>
      <c r="M44" s="25" vm="772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32</v>
      </c>
      <c r="N44" s="113" vm="130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1.705837837837838</v>
      </c>
      <c r="O44" s="26">
        <f t="shared" si="4"/>
        <v>5.3307432432432442</v>
      </c>
      <c r="P44" s="25" vm="717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9</v>
      </c>
      <c r="Q44" s="113" t="str" vm="908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/>
      </c>
      <c r="R44" s="26">
        <f t="shared" si="5"/>
        <v>0</v>
      </c>
    </row>
    <row r="45" spans="2:18" x14ac:dyDescent="0.3">
      <c r="B45" s="50" t="str" vm="10">
        <f>CUBEMEMBER("192.168.8.20_AKABISERVER Medlemsomraadet","[Uddannelse].[IDA Gruppe].&amp;[Cand.scient]")</f>
        <v>Cand.scient</v>
      </c>
      <c r="C45" s="50" t="str" vm="43">
        <f>CUBEMEMBER("192.168.8.20_AKABISERVER Medlemsomraadet",{"[Uddannelsesretning].[IDA Gruppe Cand Scient].&amp;[Medicin mv.]"})</f>
        <v>Medicin mv.</v>
      </c>
      <c r="D45" s="51" vm="390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37</v>
      </c>
      <c r="E45" s="104" vm="91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3.96</v>
      </c>
      <c r="F45" s="53">
        <f t="shared" si="1"/>
        <v>10.702702702702704</v>
      </c>
      <c r="G45" s="51" vm="61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35</v>
      </c>
      <c r="H45" s="112" vm="1016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6.0205405405405417</v>
      </c>
      <c r="I45" s="53">
        <f t="shared" si="2"/>
        <v>17.201544401544407</v>
      </c>
      <c r="J45" s="51" vm="516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5</v>
      </c>
      <c r="K45" s="112" t="str" vm="1191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/>
      </c>
      <c r="L45" s="53">
        <f t="shared" si="3"/>
        <v>0</v>
      </c>
      <c r="M45" s="51" vm="659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1</v>
      </c>
      <c r="N45" s="112" vm="843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>1</v>
      </c>
      <c r="O45" s="53">
        <f t="shared" si="4"/>
        <v>100</v>
      </c>
      <c r="P45" s="51" t="str" vm="15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/>
      </c>
      <c r="Q45" s="112" t="str" vm="836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/>
      </c>
      <c r="R45" s="53">
        <f t="shared" si="5"/>
        <v>0</v>
      </c>
    </row>
    <row r="46" spans="2:18" x14ac:dyDescent="0.3">
      <c r="B46" s="10" t="str" vm="10">
        <f>CUBEMEMBER("192.168.8.20_AKABISERVER Medlemsomraadet","[Uddannelse].[IDA Gruppe].&amp;[Cand.scient]")</f>
        <v>Cand.scient</v>
      </c>
      <c r="C46" s="10" t="str" vm="41">
        <f>CUBEMEMBER("192.168.8.20_AKABISERVER Medlemsomraadet",{"[Uddannelsesretning].[IDA Gruppe Cand Scient].&amp;[Øvrige retninger/uoplyste]"})</f>
        <v>Øvrige retninger/uoplyste</v>
      </c>
      <c r="D46" s="41" vm="421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1624</v>
      </c>
      <c r="E46" s="106" vm="124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310.55200000000002</v>
      </c>
      <c r="F46" s="43">
        <f t="shared" si="1"/>
        <v>19.122660098522168</v>
      </c>
      <c r="G46" s="41" vm="70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1656</v>
      </c>
      <c r="H46" s="114" vm="1194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142.30248648648649</v>
      </c>
      <c r="I46" s="43">
        <f t="shared" si="2"/>
        <v>8.593145319232276</v>
      </c>
      <c r="J46" s="41" vm="780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270</v>
      </c>
      <c r="K46" s="114" vm="1205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15.442432432432431</v>
      </c>
      <c r="L46" s="43">
        <f t="shared" si="3"/>
        <v>5.7194194194194194</v>
      </c>
      <c r="M46" s="41" vm="362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45</v>
      </c>
      <c r="N46" s="114" vm="1505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3.9729729729729728</v>
      </c>
      <c r="O46" s="43">
        <f t="shared" si="4"/>
        <v>8.8288288288288292</v>
      </c>
      <c r="P46" s="41" vm="782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12</v>
      </c>
      <c r="Q46" s="114" t="str" vm="990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/>
      </c>
      <c r="R46" s="43">
        <f t="shared" si="5"/>
        <v>0</v>
      </c>
    </row>
    <row r="47" spans="2:18" x14ac:dyDescent="0.3">
      <c r="B47" s="50" t="str" vm="2">
        <f>CUBEMEMBER("192.168.8.20_AKABISERVER Medlemsomraadet","[Uddannelse].[IDA Gruppe].&amp;[Cand.it]")</f>
        <v>Cand.it</v>
      </c>
      <c r="C47" s="50"/>
      <c r="D47" s="51" vm="405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256</v>
      </c>
      <c r="E47" s="104" vm="98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36.412594594594594</v>
      </c>
      <c r="F47" s="53">
        <f t="shared" si="1"/>
        <v>14.223669763513513</v>
      </c>
      <c r="G47" s="51" vm="52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850</v>
      </c>
      <c r="H47" s="112" vm="100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39.61902702702703</v>
      </c>
      <c r="I47" s="53">
        <f t="shared" si="2"/>
        <v>4.6610620031796506</v>
      </c>
      <c r="J47" s="51" vm="25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367</v>
      </c>
      <c r="K47" s="112" vm="87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13.874594594594596</v>
      </c>
      <c r="L47" s="53">
        <f t="shared" si="3"/>
        <v>3.7805434862655578</v>
      </c>
      <c r="M47" s="51" vm="531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42</v>
      </c>
      <c r="N47" s="112" vm="964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4</v>
      </c>
      <c r="O47" s="53">
        <f t="shared" si="4"/>
        <v>9.5238095238095237</v>
      </c>
      <c r="P47" s="51" vm="65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3</v>
      </c>
      <c r="Q47" s="112" vm="1227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1</v>
      </c>
      <c r="R47" s="53">
        <f t="shared" si="5"/>
        <v>33.333333333333329</v>
      </c>
    </row>
    <row r="48" spans="2:18" x14ac:dyDescent="0.3">
      <c r="B48" s="9" t="str" vm="9">
        <f>CUBEMEMBER("192.168.8.20_AKABISERVER Medlemsomraadet","[Uddannelse].[IDA Gruppe].&amp;[Phd]")</f>
        <v>Phd</v>
      </c>
      <c r="C48" s="9"/>
      <c r="D48" s="25" vm="608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61</v>
      </c>
      <c r="E48" s="105" vm="102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3.0118918918918922</v>
      </c>
      <c r="F48" s="26">
        <f t="shared" si="1"/>
        <v>4.9375276916260527</v>
      </c>
      <c r="G48" s="25" vm="759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315</v>
      </c>
      <c r="H48" s="113" vm="100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14.091891891891892</v>
      </c>
      <c r="I48" s="26">
        <f t="shared" si="2"/>
        <v>4.4736164736164739</v>
      </c>
      <c r="J48" s="25" vm="711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91</v>
      </c>
      <c r="K48" s="113" vm="860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1.6108108108108108</v>
      </c>
      <c r="L48" s="26">
        <f t="shared" si="3"/>
        <v>1.77012177012177</v>
      </c>
      <c r="M48" s="25" vm="515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23</v>
      </c>
      <c r="N48" s="113" vm="1026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>2.3037837837837838</v>
      </c>
      <c r="O48" s="26">
        <f t="shared" si="4"/>
        <v>10.016451233842538</v>
      </c>
      <c r="P48" s="25" vm="432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2</v>
      </c>
      <c r="Q48" s="113" vm="926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0.6</v>
      </c>
      <c r="R48" s="26">
        <f t="shared" si="5"/>
        <v>30</v>
      </c>
    </row>
    <row r="49" spans="2:18" s="17" customFormat="1" x14ac:dyDescent="0.3">
      <c r="B49" s="60" t="s">
        <v>2</v>
      </c>
      <c r="C49" s="61"/>
      <c r="D49" s="62">
        <f>SUM(D5:D48)</f>
        <v>8932</v>
      </c>
      <c r="E49" s="108">
        <f>SUM(E5:E48)</f>
        <v>1010.1201081081081</v>
      </c>
      <c r="F49" s="118">
        <f>E49/D49*100</f>
        <v>11.30900255383014</v>
      </c>
      <c r="G49" s="62">
        <f>SUM(G5:G48)</f>
        <v>20143</v>
      </c>
      <c r="H49" s="116">
        <f>SUM(H5:H48)</f>
        <v>575.1141081081081</v>
      </c>
      <c r="I49" s="118">
        <f>H49/G49*100</f>
        <v>2.8551561738971758</v>
      </c>
      <c r="J49" s="62">
        <f>SUM(J5:J48)</f>
        <v>20759</v>
      </c>
      <c r="K49" s="116">
        <f>SUM(K5:K48)</f>
        <v>245.09843243243245</v>
      </c>
      <c r="L49" s="118">
        <f>K49/J49*100</f>
        <v>1.1806851603277251</v>
      </c>
      <c r="M49" s="62">
        <f>SUM(M5:M48)</f>
        <v>15165</v>
      </c>
      <c r="N49" s="116">
        <f>SUM(N5:N48)</f>
        <v>256.54994594594592</v>
      </c>
      <c r="O49" s="118">
        <f>N49/M49*100</f>
        <v>1.6917240088753438</v>
      </c>
      <c r="P49" s="62">
        <f>SUM(P5:P48)</f>
        <v>3695</v>
      </c>
      <c r="Q49" s="116">
        <f>SUM(Q5:Q48)</f>
        <v>80.810216216216233</v>
      </c>
      <c r="R49" s="118">
        <f>Q49/P49*100</f>
        <v>2.1870153238488834</v>
      </c>
    </row>
    <row r="50" spans="2:18" x14ac:dyDescent="0.3">
      <c r="B50" s="29" t="str" vm="5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153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6144</v>
      </c>
      <c r="E50" s="109" vm="833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489.41254054054048</v>
      </c>
      <c r="F50" s="28">
        <f t="shared" ref="F50" si="9">IFERROR(E50/D50*100,0)</f>
        <v>7.9656989020270252</v>
      </c>
      <c r="G50" s="27" vm="420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16099</v>
      </c>
      <c r="H50" s="117" vm="916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313.82529729729725</v>
      </c>
      <c r="I50" s="28">
        <f t="shared" ref="I50" si="10">IFERROR(H50/G50*100,0)</f>
        <v>1.9493465264755403</v>
      </c>
      <c r="J50" s="27" vm="60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19522</v>
      </c>
      <c r="K50" s="117" vm="819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204.29059459459461</v>
      </c>
      <c r="L50" s="28">
        <f t="shared" ref="L50" si="11">IFERROR(K50/J50*100,0)</f>
        <v>1.0464634494139669</v>
      </c>
      <c r="M50" s="27" vm="51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14903</v>
      </c>
      <c r="N50" s="117" vm="978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242.35556756756779</v>
      </c>
      <c r="O50" s="28">
        <f t="shared" ref="O50" si="12">IFERROR(N50/M50*100,0)</f>
        <v>1.6262200064924361</v>
      </c>
      <c r="P50" s="27" vm="36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3660</v>
      </c>
      <c r="Q50" s="117" vm="97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79.210216216216224</v>
      </c>
      <c r="R50" s="28">
        <f t="shared" ref="R50" si="13">IFERROR(Q50/P50*100,0)</f>
        <v>2.1642135578201152</v>
      </c>
    </row>
    <row r="51" spans="2:18" x14ac:dyDescent="0.3">
      <c r="B51" s="13"/>
      <c r="C51" s="13"/>
      <c r="D51" s="13"/>
      <c r="E51" s="13"/>
      <c r="F51" s="13"/>
      <c r="G51" s="13"/>
      <c r="H51" s="13"/>
      <c r="I51" s="13"/>
    </row>
    <row r="52" spans="2:18" x14ac:dyDescent="0.3">
      <c r="B52" s="13"/>
      <c r="C52" s="13"/>
      <c r="D52" s="13"/>
      <c r="E52" s="13"/>
      <c r="F52" s="13"/>
      <c r="G52" s="13"/>
      <c r="H52" s="13"/>
      <c r="I52" s="13"/>
    </row>
    <row r="53" spans="2:18" x14ac:dyDescent="0.3">
      <c r="B53" s="13"/>
      <c r="C53" s="13"/>
      <c r="D53" s="13"/>
      <c r="E53" s="13"/>
      <c r="F53" s="13"/>
      <c r="G53" s="13"/>
      <c r="H53" s="13"/>
      <c r="I53" s="13"/>
    </row>
    <row r="54" spans="2:18" x14ac:dyDescent="0.3">
      <c r="B54" s="13"/>
      <c r="C54" s="13"/>
      <c r="D54" s="13"/>
      <c r="E54" s="13"/>
      <c r="F54" s="13"/>
      <c r="G54" s="13"/>
      <c r="H54" s="13"/>
      <c r="I54" s="13"/>
    </row>
    <row r="55" spans="2:18" x14ac:dyDescent="0.3">
      <c r="B55" s="13"/>
      <c r="C55" s="13"/>
      <c r="D55" s="13"/>
      <c r="E55" s="13"/>
      <c r="F55" s="13"/>
      <c r="G55" s="13"/>
      <c r="H55" s="13"/>
      <c r="I55" s="13"/>
    </row>
    <row r="56" spans="2:18" x14ac:dyDescent="0.3">
      <c r="B56" s="13"/>
      <c r="C56" s="13"/>
      <c r="D56" s="13"/>
      <c r="E56" s="13"/>
      <c r="F56" s="13"/>
      <c r="G56" s="13"/>
      <c r="H56" s="13"/>
      <c r="I56" s="13"/>
    </row>
    <row r="57" spans="2:18" x14ac:dyDescent="0.3">
      <c r="B57" s="13"/>
      <c r="C57" s="13"/>
      <c r="D57" s="13"/>
      <c r="E57" s="13"/>
      <c r="F57" s="13"/>
      <c r="G57" s="13"/>
      <c r="H57" s="13"/>
      <c r="I57" s="13"/>
    </row>
    <row r="58" spans="2:18" x14ac:dyDescent="0.3">
      <c r="B58" s="13"/>
      <c r="C58" s="13"/>
      <c r="D58" s="13"/>
      <c r="E58" s="13"/>
      <c r="F58" s="13"/>
      <c r="G58" s="13"/>
      <c r="H58" s="13"/>
      <c r="I58" s="13"/>
    </row>
    <row r="59" spans="2:18" x14ac:dyDescent="0.3">
      <c r="B59" s="13"/>
      <c r="C59" s="13"/>
      <c r="D59" s="13"/>
      <c r="E59" s="13"/>
      <c r="F59" s="13"/>
      <c r="G59" s="13"/>
      <c r="H59" s="13"/>
      <c r="I59" s="13"/>
    </row>
    <row r="60" spans="2:18" x14ac:dyDescent="0.3">
      <c r="B60" s="13"/>
      <c r="C60" s="13"/>
      <c r="D60" s="13"/>
      <c r="E60" s="13"/>
      <c r="F60" s="13"/>
      <c r="G60" s="13"/>
      <c r="H60" s="13"/>
      <c r="I60" s="13"/>
    </row>
    <row r="61" spans="2:18" x14ac:dyDescent="0.3">
      <c r="B61" s="13"/>
      <c r="C61" s="13"/>
      <c r="D61" s="13"/>
      <c r="E61" s="13"/>
      <c r="F61" s="13"/>
      <c r="G61" s="13"/>
      <c r="H61" s="13"/>
      <c r="I61" s="13"/>
    </row>
    <row r="62" spans="2:18" x14ac:dyDescent="0.3">
      <c r="B62" s="13"/>
      <c r="C62" s="13"/>
      <c r="D62" s="13"/>
      <c r="E62" s="13"/>
      <c r="F62" s="13"/>
      <c r="G62" s="13"/>
      <c r="H62" s="13"/>
      <c r="I62" s="13"/>
    </row>
    <row r="63" spans="2:18" x14ac:dyDescent="0.3">
      <c r="B63" s="13"/>
      <c r="C63" s="13"/>
      <c r="D63" s="13"/>
      <c r="E63" s="13"/>
      <c r="F63" s="13"/>
      <c r="G63" s="13"/>
      <c r="H63" s="13"/>
      <c r="I63" s="13"/>
    </row>
    <row r="64" spans="2:18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F49 I49 L49 O49 R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showGridLines="0" topLeftCell="A2" zoomScale="85" zoomScaleNormal="85" workbookViewId="0">
      <pane xSplit="3" ySplit="3" topLeftCell="D5" activePane="bottomRight" state="frozen"/>
      <selection activeCell="A2" sqref="A2"/>
      <selection pane="topRight" activeCell="D2" sqref="D2"/>
      <selection pane="bottomLeft" activeCell="A6" sqref="A6"/>
      <selection pane="bottomRight" activeCell="J17" sqref="J17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9" width="15.44140625" style="8" bestFit="1" customWidth="1"/>
    <col min="20" max="20" width="12.88671875" style="8" bestFit="1" customWidth="1"/>
    <col min="21" max="21" width="7.88671875" style="8" bestFit="1" customWidth="1"/>
    <col min="22" max="16384" width="9.109375" style="8"/>
  </cols>
  <sheetData>
    <row r="1" spans="2:21" ht="15" x14ac:dyDescent="0.25">
      <c r="B1"/>
      <c r="C1"/>
    </row>
    <row r="2" spans="2:21" ht="15" x14ac:dyDescent="0.25">
      <c r="D2" s="12"/>
    </row>
    <row r="3" spans="2:21" s="15" customFormat="1" ht="15" x14ac:dyDescent="0.25">
      <c r="B3" s="16" t="s">
        <v>8</v>
      </c>
      <c r="D3" s="129" t="str" vm="7">
        <f>CUBEMEMBER("192.168.8.20_AKABISERVER Medlemsomraadet","[Kandidatalder].[Kandidatalder Gruppe Niveau1].[All].[&lt; 1 år]")</f>
        <v>&lt; 1 år</v>
      </c>
      <c r="E3" s="130"/>
      <c r="F3" s="131"/>
      <c r="G3" s="132" t="str" vm="29">
        <f>CUBEMEMBER("192.168.8.20_AKABISERVER Medlemsomraadet","[Kandidatalder].[Kandidatalder Gruppe Niveau1].[All].[1 år]")</f>
        <v>1 år</v>
      </c>
      <c r="H3" s="133"/>
      <c r="I3" s="134"/>
      <c r="J3" s="132" t="str" vm="23">
        <f>CUBEMEMBER("192.168.8.20_AKABISERVER Medlemsomraadet","[Kandidatalder].[Kandidatalder Gruppe Niveau1].[All].[2-4 år]")</f>
        <v>2-4 år</v>
      </c>
      <c r="K3" s="133"/>
      <c r="L3" s="134"/>
      <c r="M3" s="132" t="str" vm="18">
        <f>CUBEMEMBER("192.168.8.20_AKABISERVER Medlemsomraadet","[Kandidatalder].[Kandidatalder Gruppe Niveau1].[All].[5-9 år]")</f>
        <v>5-9 år</v>
      </c>
      <c r="N3" s="133"/>
      <c r="O3" s="134"/>
      <c r="P3" s="132" t="str" vm="6">
        <f>CUBEMEMBER("192.168.8.20_AKABISERVER Medlemsomraadet","[Kandidatalder].[Kandidatalder Gruppe Niveau1].[All].[10-14 år]")</f>
        <v>10-14 år</v>
      </c>
      <c r="Q3" s="133"/>
      <c r="R3" s="134"/>
      <c r="S3" s="132" t="str" vm="21">
        <f>CUBEMEMBER("192.168.8.20_AKABISERVER Medlemsomraadet","[Kandidatalder].[Kandidatalder Gruppe Niveau1].[All].[15- år]")</f>
        <v>15- år</v>
      </c>
      <c r="T3" s="133"/>
      <c r="U3" s="134"/>
    </row>
    <row r="4" spans="2:21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  <c r="S4" s="38" t="s">
        <v>5</v>
      </c>
      <c r="T4" s="39" t="s">
        <v>6</v>
      </c>
      <c r="U4" s="40" t="s">
        <v>7</v>
      </c>
    </row>
    <row r="5" spans="2:21" ht="15" x14ac:dyDescent="0.25">
      <c r="B5" s="45" t="str" vm="14">
        <f>CUBEMEMBER("192.168.8.20_AKABISERVER Medlemsomraadet","[Uddannelse].[IDA Gruppe].&amp;[Bachelorer]")</f>
        <v>Bachelorer</v>
      </c>
      <c r="C5" s="45"/>
      <c r="D5" s="46" vm="149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175</v>
      </c>
      <c r="E5" s="47" vm="1249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68.31075675675676</v>
      </c>
      <c r="F5" s="48">
        <f>IFERROR(E5/D5*100,0)</f>
        <v>39.034718146718149</v>
      </c>
      <c r="G5" s="46" vm="148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96</v>
      </c>
      <c r="H5" s="49" vm="796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18.783783783783782</v>
      </c>
      <c r="I5" s="48">
        <f>IFERROR(H5/G5*100,0)</f>
        <v>19.566441441441441</v>
      </c>
      <c r="J5" s="46" vm="14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126</v>
      </c>
      <c r="K5" s="49" vm="1067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2.4</v>
      </c>
      <c r="L5" s="48">
        <f>IFERROR(K5/J5*100,0)</f>
        <v>1.9047619047619047</v>
      </c>
      <c r="M5" s="46" vm="255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136</v>
      </c>
      <c r="N5" s="49" vm="105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2.96</v>
      </c>
      <c r="O5" s="48">
        <f>IFERROR(N5/M5*100,0)</f>
        <v>2.1764705882352939</v>
      </c>
      <c r="P5" s="46" vm="357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176</v>
      </c>
      <c r="Q5" s="49" vm="132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>2.4</v>
      </c>
      <c r="R5" s="48">
        <f>IFERROR(Q5/P5*100,0)</f>
        <v>1.3636363636363635</v>
      </c>
      <c r="S5" s="46" vm="11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Medlemsomraadet",{"[Measures].[Ledighedsmulige]"}),S$3)</f>
        <v>214</v>
      </c>
      <c r="T5" s="49" vm="1049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Medlemsomraadet",{"[Measures].[Fuldtidsledige]"}),S$3)</f>
        <v>1.6917837837837839</v>
      </c>
      <c r="U5" s="48">
        <f>IFERROR(T5/S5*100,0)</f>
        <v>0.79055316999242231</v>
      </c>
    </row>
    <row r="6" spans="2:21" ht="15" x14ac:dyDescent="0.25">
      <c r="B6" s="14" t="str" vm="12">
        <f t="shared" ref="B6:B14" si="0">CUBEMEMBER("192.168.8.20_AKABISERVER Medlemsomraadet","[Uddannelse].[IDA Gruppe].&amp;[Akademiingeniør]")</f>
        <v>Akademiingeniør</v>
      </c>
      <c r="C6" s="14" t="str" vm="34">
        <f>CUBEMEMBER("192.168.8.20_AKABISERVER Medlemsomraadet",{"[Uddannelsesretning].[IDA Gruppe].&amp;[Maskin]"})</f>
        <v>Maskin</v>
      </c>
      <c r="D6" s="23"/>
      <c r="E6" s="31"/>
      <c r="F6" s="24">
        <f t="shared" ref="F6:F48" si="1">IFERROR(E6/D6*100,0)</f>
        <v>0</v>
      </c>
      <c r="G6" s="23"/>
      <c r="H6" s="36"/>
      <c r="I6" s="24"/>
      <c r="J6" s="23"/>
      <c r="K6" s="36"/>
      <c r="L6" s="24">
        <f t="shared" ref="L6:L48" si="2">IFERROR(K6/J6*100,0)</f>
        <v>0</v>
      </c>
      <c r="M6" s="23"/>
      <c r="N6" s="36"/>
      <c r="O6" s="24">
        <f t="shared" ref="O6:O48" si="3">IFERROR(N6/M6*100,0)</f>
        <v>0</v>
      </c>
      <c r="P6" s="23"/>
      <c r="Q6" s="36"/>
      <c r="R6" s="24">
        <f t="shared" ref="R6:R48" si="4">IFERROR(Q6/P6*100,0)</f>
        <v>0</v>
      </c>
      <c r="S6" s="23" vm="636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Medlemsomraadet",{"[Measures].[Ledighedsmulige]"}),S$3,$B6)</f>
        <v>1031</v>
      </c>
      <c r="T6" s="36" vm="1416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Medlemsomraadet",{"[Measures].[Fuldtidsledige]"}),S$3,$B6)</f>
        <v>13.440000000000001</v>
      </c>
      <c r="U6" s="24">
        <f t="shared" ref="U6:U48" si="5">IFERROR(T6/S6*100,0)</f>
        <v>1.303588748787585</v>
      </c>
    </row>
    <row r="7" spans="2:21" ht="15" x14ac:dyDescent="0.25">
      <c r="B7" s="50" t="str" vm="12">
        <f t="shared" si="0"/>
        <v>Akademiingeniør</v>
      </c>
      <c r="C7" s="50" t="str" vm="40">
        <f>CUBEMEMBER("192.168.8.20_AKABISERVER Medlemsomraadet",{"[Uddannelsesretning].[IDA Gruppe].&amp;[Produktion]"})</f>
        <v>Produktion</v>
      </c>
      <c r="D7" s="51"/>
      <c r="E7" s="52"/>
      <c r="F7" s="53">
        <f t="shared" si="1"/>
        <v>0</v>
      </c>
      <c r="G7" s="51"/>
      <c r="H7" s="54"/>
      <c r="I7" s="53"/>
      <c r="J7" s="51"/>
      <c r="K7" s="54"/>
      <c r="L7" s="53">
        <f t="shared" si="2"/>
        <v>0</v>
      </c>
      <c r="M7" s="51"/>
      <c r="N7" s="54"/>
      <c r="O7" s="53">
        <f t="shared" si="3"/>
        <v>0</v>
      </c>
      <c r="P7" s="51"/>
      <c r="Q7" s="54"/>
      <c r="R7" s="53">
        <f t="shared" si="4"/>
        <v>0</v>
      </c>
      <c r="S7" s="51" vm="326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Medlemsomraadet",{"[Measures].[Ledighedsmulige]"}),S$3,$B7)</f>
        <v>104</v>
      </c>
      <c r="T7" s="54" vm="1233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Medlemsomraadet",{"[Measures].[Fuldtidsledige]"}),S$3,$B7)</f>
        <v>2</v>
      </c>
      <c r="U7" s="53">
        <f t="shared" si="5"/>
        <v>1.9230769230769231</v>
      </c>
    </row>
    <row r="8" spans="2:21" ht="15" x14ac:dyDescent="0.25">
      <c r="B8" s="9" t="str" vm="12">
        <f t="shared" si="0"/>
        <v>Akademiingeniør</v>
      </c>
      <c r="C8" s="9" t="str" vm="37">
        <f>CUBEMEMBER("192.168.8.20_AKABISERVER Medlemsomraadet",{"[Uddannelsesretning].[IDA Gruppe].&amp;[Elektronik-IT]"})</f>
        <v>Elektronik-IT</v>
      </c>
      <c r="D8" s="25"/>
      <c r="E8" s="30"/>
      <c r="F8" s="26">
        <f t="shared" si="1"/>
        <v>0</v>
      </c>
      <c r="G8" s="25"/>
      <c r="H8" s="35"/>
      <c r="I8" s="26"/>
      <c r="J8" s="25"/>
      <c r="K8" s="35"/>
      <c r="L8" s="26">
        <f t="shared" si="2"/>
        <v>0</v>
      </c>
      <c r="M8" s="25"/>
      <c r="N8" s="35"/>
      <c r="O8" s="26">
        <f t="shared" si="3"/>
        <v>0</v>
      </c>
      <c r="P8" s="25"/>
      <c r="Q8" s="35"/>
      <c r="R8" s="26">
        <f t="shared" si="4"/>
        <v>0</v>
      </c>
      <c r="S8" s="25" vm="122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Medlemsomraadet",{"[Measures].[Ledighedsmulige]"}),S$3,$B8)</f>
        <v>1390</v>
      </c>
      <c r="T8" s="35" vm="124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Medlemsomraadet",{"[Measures].[Fuldtidsledige]"}),S$3,$B8)</f>
        <v>28.06908108108108</v>
      </c>
      <c r="U8" s="26">
        <f t="shared" si="5"/>
        <v>2.019358351156912</v>
      </c>
    </row>
    <row r="9" spans="2:21" ht="15" x14ac:dyDescent="0.25">
      <c r="B9" s="50" t="str" vm="12">
        <f t="shared" si="0"/>
        <v>Akademiingeniør</v>
      </c>
      <c r="C9" s="50" t="str" vm="36">
        <f>CUBEMEMBER("192.168.8.20_AKABISERVER Medlemsomraadet",{"[Uddannelsesretning].[IDA Gruppe].&amp;[Bygning]"})</f>
        <v>Bygning</v>
      </c>
      <c r="D9" s="51"/>
      <c r="E9" s="52"/>
      <c r="F9" s="53">
        <f t="shared" si="1"/>
        <v>0</v>
      </c>
      <c r="G9" s="51"/>
      <c r="H9" s="54"/>
      <c r="I9" s="53"/>
      <c r="J9" s="51"/>
      <c r="K9" s="54"/>
      <c r="L9" s="53">
        <f t="shared" si="2"/>
        <v>0</v>
      </c>
      <c r="M9" s="51"/>
      <c r="N9" s="54"/>
      <c r="O9" s="53">
        <f t="shared" si="3"/>
        <v>0</v>
      </c>
      <c r="P9" s="51"/>
      <c r="Q9" s="54"/>
      <c r="R9" s="53">
        <f t="shared" si="4"/>
        <v>0</v>
      </c>
      <c r="S9" s="51" vm="147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Medlemsomraadet",{"[Measures].[Ledighedsmulige]"}),S$3,$B9)</f>
        <v>1328</v>
      </c>
      <c r="T9" s="54" vm="807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Medlemsomraadet",{"[Measures].[Fuldtidsledige]"}),S$3,$B9)</f>
        <v>15.84</v>
      </c>
      <c r="U9" s="53">
        <f t="shared" si="5"/>
        <v>1.1927710843373494</v>
      </c>
    </row>
    <row r="10" spans="2:21" ht="15" x14ac:dyDescent="0.25">
      <c r="B10" s="9" t="str" vm="12">
        <f t="shared" si="0"/>
        <v>Akademiingeniør</v>
      </c>
      <c r="C10" s="9" t="str" vm="39">
        <f>CUBEMEMBER("192.168.8.20_AKABISERVER Medlemsomraadet",{"[Uddannelsesretning].[IDA Gruppe].&amp;[Anlæg]"})</f>
        <v>Anlæg</v>
      </c>
      <c r="D10" s="25"/>
      <c r="E10" s="30"/>
      <c r="F10" s="26">
        <f t="shared" si="1"/>
        <v>0</v>
      </c>
      <c r="G10" s="25"/>
      <c r="H10" s="35"/>
      <c r="I10" s="26"/>
      <c r="J10" s="25"/>
      <c r="K10" s="35"/>
      <c r="L10" s="26">
        <f t="shared" si="2"/>
        <v>0</v>
      </c>
      <c r="M10" s="25"/>
      <c r="N10" s="35"/>
      <c r="O10" s="26">
        <f t="shared" si="3"/>
        <v>0</v>
      </c>
      <c r="P10" s="25"/>
      <c r="Q10" s="35"/>
      <c r="R10" s="26">
        <f t="shared" si="4"/>
        <v>0</v>
      </c>
      <c r="S10" s="25" vm="331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Medlemsomraadet",{"[Measures].[Ledighedsmulige]"}),S$3,$B10)</f>
        <v>47</v>
      </c>
      <c r="T10" s="35" t="str" vm="1395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Medlemsomraadet",{"[Measures].[Fuldtidsledige]"}),S$3,$B10)</f>
        <v/>
      </c>
      <c r="U10" s="26">
        <f t="shared" si="5"/>
        <v>0</v>
      </c>
    </row>
    <row r="11" spans="2:21" ht="15" x14ac:dyDescent="0.25">
      <c r="B11" s="50" t="str" vm="12">
        <f t="shared" si="0"/>
        <v>Akademiingeniør</v>
      </c>
      <c r="C11" s="50" t="str" vm="33">
        <f>CUBEMEMBER("192.168.8.20_AKABISERVER Medlemsomraadet",{"[Uddannelsesretning].[IDA Gruppe].&amp;[Kemi]"})</f>
        <v>Kemi</v>
      </c>
      <c r="D11" s="51"/>
      <c r="E11" s="52"/>
      <c r="F11" s="53">
        <f t="shared" si="1"/>
        <v>0</v>
      </c>
      <c r="G11" s="51"/>
      <c r="H11" s="54"/>
      <c r="I11" s="53"/>
      <c r="J11" s="51"/>
      <c r="K11" s="54"/>
      <c r="L11" s="53">
        <f t="shared" si="2"/>
        <v>0</v>
      </c>
      <c r="M11" s="51"/>
      <c r="N11" s="54"/>
      <c r="O11" s="53">
        <f t="shared" si="3"/>
        <v>0</v>
      </c>
      <c r="P11" s="51"/>
      <c r="Q11" s="54"/>
      <c r="R11" s="53">
        <f t="shared" si="4"/>
        <v>0</v>
      </c>
      <c r="S11" s="51" vm="115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Medlemsomraadet",{"[Measures].[Ledighedsmulige]"}),S$3,$B11)</f>
        <v>1081</v>
      </c>
      <c r="T11" s="54" vm="1144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Medlemsomraadet",{"[Measures].[Fuldtidsledige]"}),S$3,$B11)</f>
        <v>11.748648648648649</v>
      </c>
      <c r="U11" s="53">
        <f t="shared" si="5"/>
        <v>1.0868315123634273</v>
      </c>
    </row>
    <row r="12" spans="2:21" ht="15" x14ac:dyDescent="0.25">
      <c r="B12" s="9" t="str" vm="12">
        <f t="shared" si="0"/>
        <v>Akademiingeniør</v>
      </c>
      <c r="C12" s="9" t="str" vm="35">
        <f>CUBEMEMBER("192.168.8.20_AKABISERVER Medlemsomraadet",{"[Uddannelsesretning].[IDA Gruppe].&amp;[Teknisk ledelse]"})</f>
        <v>Teknisk ledelse</v>
      </c>
      <c r="D12" s="25"/>
      <c r="E12" s="30"/>
      <c r="F12" s="26">
        <f t="shared" si="1"/>
        <v>0</v>
      </c>
      <c r="G12" s="25"/>
      <c r="H12" s="35"/>
      <c r="I12" s="26"/>
      <c r="J12" s="25"/>
      <c r="K12" s="35"/>
      <c r="L12" s="26">
        <f t="shared" si="2"/>
        <v>0</v>
      </c>
      <c r="M12" s="25"/>
      <c r="N12" s="35"/>
      <c r="O12" s="26">
        <f t="shared" si="3"/>
        <v>0</v>
      </c>
      <c r="P12" s="25"/>
      <c r="Q12" s="35"/>
      <c r="R12" s="26">
        <f t="shared" si="4"/>
        <v>0</v>
      </c>
      <c r="S12" s="25" vm="228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Medlemsomraadet",{"[Measures].[Ledighedsmulige]"}),S$3,$B12)</f>
        <v>25</v>
      </c>
      <c r="T12" s="35" vm="1035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Medlemsomraadet",{"[Measures].[Fuldtidsledige]"}),S$3,$B12)</f>
        <v>2.027135135135135</v>
      </c>
      <c r="U12" s="26">
        <f t="shared" si="5"/>
        <v>8.10854054054054</v>
      </c>
    </row>
    <row r="13" spans="2:21" ht="15" x14ac:dyDescent="0.25">
      <c r="B13" s="50" t="str" vm="12">
        <f t="shared" si="0"/>
        <v>Akademiingeniør</v>
      </c>
      <c r="C13" s="50" t="str" vm="38">
        <f>CUBEMEMBER("192.168.8.20_AKABISERVER Medlemsomraadet",{"[Uddannelsesretning].[IDA Gruppe].&amp;[Nye retninger]"})</f>
        <v>Nye retninger</v>
      </c>
      <c r="D13" s="51"/>
      <c r="E13" s="52"/>
      <c r="F13" s="53">
        <f t="shared" si="1"/>
        <v>0</v>
      </c>
      <c r="G13" s="51"/>
      <c r="H13" s="54"/>
      <c r="I13" s="53"/>
      <c r="J13" s="51"/>
      <c r="K13" s="54"/>
      <c r="L13" s="53">
        <f t="shared" si="2"/>
        <v>0</v>
      </c>
      <c r="M13" s="51"/>
      <c r="N13" s="54"/>
      <c r="O13" s="53">
        <f t="shared" si="3"/>
        <v>0</v>
      </c>
      <c r="P13" s="51"/>
      <c r="Q13" s="54"/>
      <c r="R13" s="53">
        <f t="shared" si="4"/>
        <v>0</v>
      </c>
      <c r="S13" s="51" t="str" vm="500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Medlemsomraadet",{"[Measures].[Ledighedsmulige]"}),S$3,$B13)</f>
        <v/>
      </c>
      <c r="T13" s="54" t="str" vm="122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Medlemsomraadet",{"[Measures].[Fuldtidsledige]"}),S$3,$B13)</f>
        <v/>
      </c>
      <c r="U13" s="53">
        <f t="shared" si="5"/>
        <v>0</v>
      </c>
    </row>
    <row r="14" spans="2:21" ht="15" x14ac:dyDescent="0.25">
      <c r="B14" s="10" t="str" vm="12">
        <f t="shared" si="0"/>
        <v>Akademiingeniør</v>
      </c>
      <c r="C14" s="10" t="str" vm="32">
        <f>CUBEMEMBER("192.168.8.20_AKABISERVER Medlemsomraadet",{"[Uddannelsesretning].[IDA Gruppe].&amp;[Øvrige retninger/uoplyste]"})</f>
        <v>Øvrige retninger/uoplyste</v>
      </c>
      <c r="D14" s="41"/>
      <c r="E14" s="42"/>
      <c r="F14" s="43">
        <f t="shared" si="1"/>
        <v>0</v>
      </c>
      <c r="G14" s="41"/>
      <c r="H14" s="44"/>
      <c r="I14" s="43"/>
      <c r="J14" s="41"/>
      <c r="K14" s="44"/>
      <c r="L14" s="43">
        <f t="shared" si="2"/>
        <v>0</v>
      </c>
      <c r="M14" s="41"/>
      <c r="N14" s="44"/>
      <c r="O14" s="43">
        <f t="shared" si="3"/>
        <v>0</v>
      </c>
      <c r="P14" s="41"/>
      <c r="Q14" s="44"/>
      <c r="R14" s="43">
        <f t="shared" si="4"/>
        <v>0</v>
      </c>
      <c r="S14" s="41" vm="495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Medlemsomraadet",{"[Measures].[Ledighedsmulige]"}),S$3,$B14)</f>
        <v>248</v>
      </c>
      <c r="T14" s="44" vm="1478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Medlemsomraadet",{"[Measures].[Fuldtidsledige]"}),S$3,$B14)</f>
        <v>4.4399999999999995</v>
      </c>
      <c r="U14" s="43">
        <f t="shared" si="5"/>
        <v>1.7903225806451613</v>
      </c>
    </row>
    <row r="15" spans="2:21" ht="15" x14ac:dyDescent="0.25">
      <c r="B15" s="45" t="str" vm="3">
        <f t="shared" ref="B15:B23" si="6">CUBEMEMBER("192.168.8.20_AKABISERVER Medlemsomraadet","[Uddannelse].[IDA Gruppe].&amp;[Teknikumingeniør]")</f>
        <v>Teknikumingeniør</v>
      </c>
      <c r="C15" s="45" t="str" vm="34">
        <f>CUBEMEMBER("192.168.8.20_AKABISERVER Medlemsomraadet",{"[Uddannelsesretning].[IDA Gruppe].&amp;[Maskin]"})</f>
        <v>Maskin</v>
      </c>
      <c r="D15" s="46"/>
      <c r="E15" s="47"/>
      <c r="F15" s="48">
        <f t="shared" si="1"/>
        <v>0</v>
      </c>
      <c r="G15" s="46"/>
      <c r="H15" s="49"/>
      <c r="I15" s="48"/>
      <c r="J15" s="46"/>
      <c r="K15" s="49"/>
      <c r="L15" s="48">
        <f t="shared" si="2"/>
        <v>0</v>
      </c>
      <c r="M15" s="46"/>
      <c r="N15" s="49"/>
      <c r="O15" s="48">
        <f t="shared" si="3"/>
        <v>0</v>
      </c>
      <c r="P15" s="46"/>
      <c r="Q15" s="49"/>
      <c r="R15" s="48">
        <f t="shared" si="4"/>
        <v>0</v>
      </c>
      <c r="S15" s="46" vm="356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Medlemsomraadet",{"[Measures].[Ledighedsmulige]"}),S$3,$B15)</f>
        <v>3670</v>
      </c>
      <c r="T15" s="49" vm="914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Medlemsomraadet",{"[Measures].[Fuldtidsledige]"}),S$3,$B15)</f>
        <v>53.667405405405411</v>
      </c>
      <c r="U15" s="48">
        <f t="shared" si="5"/>
        <v>1.4623271227630903</v>
      </c>
    </row>
    <row r="16" spans="2:21" ht="15" x14ac:dyDescent="0.25">
      <c r="B16" s="9" t="str" vm="3">
        <f t="shared" si="6"/>
        <v>Teknikumingeniør</v>
      </c>
      <c r="C16" s="9" t="str" vm="40">
        <f>CUBEMEMBER("192.168.8.20_AKABISERVER Medlemsomraadet",{"[Uddannelsesretning].[IDA Gruppe].&amp;[Produktion]"})</f>
        <v>Produktion</v>
      </c>
      <c r="D16" s="25"/>
      <c r="E16" s="30"/>
      <c r="F16" s="26">
        <f t="shared" si="1"/>
        <v>0</v>
      </c>
      <c r="G16" s="25"/>
      <c r="H16" s="35"/>
      <c r="I16" s="26"/>
      <c r="J16" s="25"/>
      <c r="K16" s="35"/>
      <c r="L16" s="26">
        <f t="shared" si="2"/>
        <v>0</v>
      </c>
      <c r="M16" s="25"/>
      <c r="N16" s="35"/>
      <c r="O16" s="26">
        <f t="shared" si="3"/>
        <v>0</v>
      </c>
      <c r="P16" s="25"/>
      <c r="Q16" s="35"/>
      <c r="R16" s="26">
        <f t="shared" si="4"/>
        <v>0</v>
      </c>
      <c r="S16" s="25" vm="121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Medlemsomraadet",{"[Measures].[Ledighedsmulige]"}),S$3,$B16)</f>
        <v>1181</v>
      </c>
      <c r="T16" s="35" vm="1424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Medlemsomraadet",{"[Measures].[Fuldtidsledige]"}),S$3,$B16)</f>
        <v>26.081459459459463</v>
      </c>
      <c r="U16" s="26">
        <f t="shared" si="5"/>
        <v>2.2084216307755686</v>
      </c>
    </row>
    <row r="17" spans="2:21" ht="15" x14ac:dyDescent="0.25">
      <c r="B17" s="50" t="str" vm="3">
        <f t="shared" si="6"/>
        <v>Teknikumingeniør</v>
      </c>
      <c r="C17" s="50" t="str" vm="37">
        <f>CUBEMEMBER("192.168.8.20_AKABISERVER Medlemsomraadet",{"[Uddannelsesretning].[IDA Gruppe].&amp;[Elektronik-IT]"})</f>
        <v>Elektronik-IT</v>
      </c>
      <c r="D17" s="51"/>
      <c r="E17" s="52"/>
      <c r="F17" s="53">
        <f t="shared" si="1"/>
        <v>0</v>
      </c>
      <c r="G17" s="51"/>
      <c r="H17" s="54"/>
      <c r="I17" s="53"/>
      <c r="J17" s="51"/>
      <c r="K17" s="54"/>
      <c r="L17" s="53">
        <f t="shared" si="2"/>
        <v>0</v>
      </c>
      <c r="M17" s="51"/>
      <c r="N17" s="54"/>
      <c r="O17" s="53">
        <f t="shared" si="3"/>
        <v>0</v>
      </c>
      <c r="P17" s="51"/>
      <c r="Q17" s="54"/>
      <c r="R17" s="53">
        <f t="shared" si="4"/>
        <v>0</v>
      </c>
      <c r="S17" s="51" vm="114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Medlemsomraadet",{"[Measures].[Ledighedsmulige]"}),S$3,$B17)</f>
        <v>4363</v>
      </c>
      <c r="T17" s="54" vm="1341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Medlemsomraadet",{"[Measures].[Fuldtidsledige]"}),S$3,$B17)</f>
        <v>62.63675675675676</v>
      </c>
      <c r="U17" s="53">
        <f t="shared" si="5"/>
        <v>1.4356350391188806</v>
      </c>
    </row>
    <row r="18" spans="2:21" ht="15" x14ac:dyDescent="0.25">
      <c r="B18" s="9" t="str" vm="3">
        <f t="shared" si="6"/>
        <v>Teknikumingeniør</v>
      </c>
      <c r="C18" s="9" t="str" vm="36">
        <f>CUBEMEMBER("192.168.8.20_AKABISERVER Medlemsomraadet",{"[Uddannelsesretning].[IDA Gruppe].&amp;[Bygning]"})</f>
        <v>Bygning</v>
      </c>
      <c r="D18" s="25"/>
      <c r="E18" s="30"/>
      <c r="F18" s="26">
        <f t="shared" si="1"/>
        <v>0</v>
      </c>
      <c r="G18" s="25"/>
      <c r="H18" s="35"/>
      <c r="I18" s="26"/>
      <c r="J18" s="25"/>
      <c r="K18" s="35"/>
      <c r="L18" s="26">
        <f t="shared" si="2"/>
        <v>0</v>
      </c>
      <c r="M18" s="25"/>
      <c r="N18" s="35"/>
      <c r="O18" s="26">
        <f t="shared" si="3"/>
        <v>0</v>
      </c>
      <c r="P18" s="25"/>
      <c r="Q18" s="35"/>
      <c r="R18" s="26">
        <f t="shared" si="4"/>
        <v>0</v>
      </c>
      <c r="S18" s="25" vm="330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Medlemsomraadet",{"[Measures].[Ledighedsmulige]"}),S$3,$B18)</f>
        <v>2864</v>
      </c>
      <c r="T18" s="35" vm="150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Medlemsomraadet",{"[Measures].[Fuldtidsledige]"}),S$3,$B18)</f>
        <v>25.725999999999996</v>
      </c>
      <c r="U18" s="26">
        <f t="shared" si="5"/>
        <v>0.89825418994413397</v>
      </c>
    </row>
    <row r="19" spans="2:21" ht="15" x14ac:dyDescent="0.25">
      <c r="B19" s="50" t="str" vm="3">
        <f t="shared" si="6"/>
        <v>Teknikumingeniør</v>
      </c>
      <c r="C19" s="50" t="str" vm="39">
        <f>CUBEMEMBER("192.168.8.20_AKABISERVER Medlemsomraadet",{"[Uddannelsesretning].[IDA Gruppe].&amp;[Anlæg]"})</f>
        <v>Anlæg</v>
      </c>
      <c r="D19" s="51"/>
      <c r="E19" s="52"/>
      <c r="F19" s="53">
        <f t="shared" si="1"/>
        <v>0</v>
      </c>
      <c r="G19" s="51"/>
      <c r="H19" s="54"/>
      <c r="I19" s="53"/>
      <c r="J19" s="51"/>
      <c r="K19" s="54"/>
      <c r="L19" s="53">
        <f t="shared" si="2"/>
        <v>0</v>
      </c>
      <c r="M19" s="51"/>
      <c r="N19" s="54"/>
      <c r="O19" s="53">
        <f t="shared" si="3"/>
        <v>0</v>
      </c>
      <c r="P19" s="51"/>
      <c r="Q19" s="54"/>
      <c r="R19" s="53">
        <f t="shared" si="4"/>
        <v>0</v>
      </c>
      <c r="S19" s="51" vm="223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Medlemsomraadet",{"[Measures].[Ledighedsmulige]"}),S$3,$B19)</f>
        <v>268</v>
      </c>
      <c r="T19" s="54" vm="1510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Medlemsomraadet",{"[Measures].[Fuldtidsledige]"}),S$3,$B19)</f>
        <v>3.0388648648648653</v>
      </c>
      <c r="U19" s="53">
        <f t="shared" si="5"/>
        <v>1.1339048003227108</v>
      </c>
    </row>
    <row r="20" spans="2:21" ht="15" x14ac:dyDescent="0.25">
      <c r="B20" s="9" t="str" vm="3">
        <f t="shared" si="6"/>
        <v>Teknikumingeniør</v>
      </c>
      <c r="C20" s="9" t="str" vm="33">
        <f>CUBEMEMBER("192.168.8.20_AKABISERVER Medlemsomraadet",{"[Uddannelsesretning].[IDA Gruppe].&amp;[Kemi]"})</f>
        <v>Kemi</v>
      </c>
      <c r="D20" s="25"/>
      <c r="E20" s="30"/>
      <c r="F20" s="26">
        <f t="shared" si="1"/>
        <v>0</v>
      </c>
      <c r="G20" s="25"/>
      <c r="H20" s="35"/>
      <c r="I20" s="26"/>
      <c r="J20" s="25"/>
      <c r="K20" s="35"/>
      <c r="L20" s="26">
        <f t="shared" si="2"/>
        <v>0</v>
      </c>
      <c r="M20" s="25"/>
      <c r="N20" s="35"/>
      <c r="O20" s="26">
        <f t="shared" si="3"/>
        <v>0</v>
      </c>
      <c r="P20" s="25"/>
      <c r="Q20" s="35"/>
      <c r="R20" s="26">
        <f t="shared" si="4"/>
        <v>0</v>
      </c>
      <c r="S20" s="25" vm="227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Medlemsomraadet",{"[Measures].[Ledighedsmulige]"}),S$3,$B20)</f>
        <v>546</v>
      </c>
      <c r="T20" s="35" vm="1462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Medlemsomraadet",{"[Measures].[Fuldtidsledige]"}),S$3,$B20)</f>
        <v>5.973837837837837</v>
      </c>
      <c r="U20" s="26">
        <f t="shared" si="5"/>
        <v>1.094109494109494</v>
      </c>
    </row>
    <row r="21" spans="2:21" ht="15" x14ac:dyDescent="0.25">
      <c r="B21" s="50" t="str" vm="3">
        <f t="shared" si="6"/>
        <v>Teknikumingeniør</v>
      </c>
      <c r="C21" s="50" t="str" vm="35">
        <f>CUBEMEMBER("192.168.8.20_AKABISERVER Medlemsomraadet",{"[Uddannelsesretning].[IDA Gruppe].&amp;[Teknisk ledelse]"})</f>
        <v>Teknisk ledelse</v>
      </c>
      <c r="D21" s="51"/>
      <c r="E21" s="52"/>
      <c r="F21" s="53">
        <f t="shared" si="1"/>
        <v>0</v>
      </c>
      <c r="G21" s="51"/>
      <c r="H21" s="54"/>
      <c r="I21" s="53"/>
      <c r="J21" s="51"/>
      <c r="K21" s="54"/>
      <c r="L21" s="53">
        <f t="shared" si="2"/>
        <v>0</v>
      </c>
      <c r="M21" s="51"/>
      <c r="N21" s="54"/>
      <c r="O21" s="53">
        <f t="shared" si="3"/>
        <v>0</v>
      </c>
      <c r="P21" s="51"/>
      <c r="Q21" s="54"/>
      <c r="R21" s="53">
        <f t="shared" si="4"/>
        <v>0</v>
      </c>
      <c r="S21" s="51" vm="325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Medlemsomraadet",{"[Measures].[Ledighedsmulige]"}),S$3,$B21)</f>
        <v>512</v>
      </c>
      <c r="T21" s="54" vm="1400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Medlemsomraadet",{"[Measures].[Fuldtidsledige]"}),S$3,$B21)</f>
        <v>9.4454054054054062</v>
      </c>
      <c r="U21" s="53">
        <f t="shared" si="5"/>
        <v>1.8448057432432434</v>
      </c>
    </row>
    <row r="22" spans="2:21" ht="15" x14ac:dyDescent="0.25">
      <c r="B22" s="9" t="str" vm="3">
        <f t="shared" si="6"/>
        <v>Teknikumingeniør</v>
      </c>
      <c r="C22" s="9" t="str" vm="38">
        <f>CUBEMEMBER("192.168.8.20_AKABISERVER Medlemsomraadet",{"[Uddannelsesretning].[IDA Gruppe].&amp;[Nye retninger]"})</f>
        <v>Nye retninger</v>
      </c>
      <c r="D22" s="25"/>
      <c r="E22" s="30"/>
      <c r="F22" s="26">
        <f t="shared" si="1"/>
        <v>0</v>
      </c>
      <c r="G22" s="25"/>
      <c r="H22" s="35"/>
      <c r="I22" s="26"/>
      <c r="J22" s="25"/>
      <c r="K22" s="35"/>
      <c r="L22" s="26">
        <f t="shared" si="2"/>
        <v>0</v>
      </c>
      <c r="M22" s="25"/>
      <c r="N22" s="35"/>
      <c r="O22" s="26">
        <f t="shared" si="3"/>
        <v>0</v>
      </c>
      <c r="P22" s="25"/>
      <c r="Q22" s="35"/>
      <c r="R22" s="26">
        <f t="shared" si="4"/>
        <v>0</v>
      </c>
      <c r="S22" s="25" t="str" vm="69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Medlemsomraadet",{"[Measures].[Ledighedsmulige]"}),S$3,$B22)</f>
        <v/>
      </c>
      <c r="T22" s="35" t="str" vm="1089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Medlemsomraadet",{"[Measures].[Fuldtidsledige]"}),S$3,$B22)</f>
        <v/>
      </c>
      <c r="U22" s="26">
        <f t="shared" si="5"/>
        <v>0</v>
      </c>
    </row>
    <row r="23" spans="2:21" ht="15" x14ac:dyDescent="0.25">
      <c r="B23" s="55" t="str" vm="3">
        <f t="shared" si="6"/>
        <v>Teknikumingeniør</v>
      </c>
      <c r="C23" s="55" t="str" vm="32">
        <f>CUBEMEMBER("192.168.8.20_AKABISERVER Medlemsomraadet",{"[Uddannelsesretning].[IDA Gruppe].&amp;[Øvrige retninger/uoplyste]"})</f>
        <v>Øvrige retninger/uoplyste</v>
      </c>
      <c r="D23" s="56"/>
      <c r="E23" s="57"/>
      <c r="F23" s="58">
        <f t="shared" si="1"/>
        <v>0</v>
      </c>
      <c r="G23" s="56"/>
      <c r="H23" s="59"/>
      <c r="I23" s="58"/>
      <c r="J23" s="56"/>
      <c r="K23" s="59"/>
      <c r="L23" s="58">
        <f t="shared" si="2"/>
        <v>0</v>
      </c>
      <c r="M23" s="56"/>
      <c r="N23" s="59"/>
      <c r="O23" s="58">
        <f t="shared" si="3"/>
        <v>0</v>
      </c>
      <c r="P23" s="56"/>
      <c r="Q23" s="59"/>
      <c r="R23" s="58">
        <f t="shared" si="4"/>
        <v>0</v>
      </c>
      <c r="S23" s="56" vm="113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Medlemsomraadet",{"[Measures].[Ledighedsmulige]"}),S$3,$B23)</f>
        <v>505</v>
      </c>
      <c r="T23" s="59" vm="131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Medlemsomraadet",{"[Measures].[Fuldtidsledige]"}),S$3,$B23)</f>
        <v>10.349189189189188</v>
      </c>
      <c r="U23" s="58">
        <f t="shared" si="5"/>
        <v>2.0493443938988491</v>
      </c>
    </row>
    <row r="24" spans="2:21" ht="15" x14ac:dyDescent="0.25">
      <c r="B24" s="14" t="str" vm="13">
        <f t="shared" ref="B24:B32" si="7">CUBEMEMBER("192.168.8.20_AKABISERVER Medlemsomraadet","[Uddannelse].[IDA Gruppe].&amp;[Diplomingeniør]")</f>
        <v>Diplomingeniør</v>
      </c>
      <c r="C24" s="14" t="str" vm="34">
        <f>CUBEMEMBER("192.168.8.20_AKABISERVER Medlemsomraadet",{"[Uddannelsesretning].[IDA Gruppe].&amp;[Maskin]"})</f>
        <v>Maskin</v>
      </c>
      <c r="D24" s="23" vm="14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108</v>
      </c>
      <c r="E24" s="31" vm="1315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17.943567567567566</v>
      </c>
      <c r="F24" s="24">
        <f t="shared" si="1"/>
        <v>16.614414414414412</v>
      </c>
      <c r="G24" s="23" vm="389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74</v>
      </c>
      <c r="H24" s="36" vm="820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4.3729729729729732</v>
      </c>
      <c r="I24" s="24">
        <f t="shared" ref="I24:I48" si="8">IFERROR(H24/G24*100,0)</f>
        <v>5.909422936449964</v>
      </c>
      <c r="J24" s="23" vm="132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273</v>
      </c>
      <c r="K24" s="36" vm="122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6.6183783783783792</v>
      </c>
      <c r="L24" s="24">
        <f t="shared" si="2"/>
        <v>2.4243144243144243</v>
      </c>
      <c r="M24" s="23" vm="324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510</v>
      </c>
      <c r="N24" s="36" vm="1394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4.5708108108108112</v>
      </c>
      <c r="O24" s="24">
        <f t="shared" si="3"/>
        <v>0.89623741388447276</v>
      </c>
      <c r="P24" s="23" vm="35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692</v>
      </c>
      <c r="Q24" s="36" vm="132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>8.1308108108108108</v>
      </c>
      <c r="R24" s="24">
        <f t="shared" si="4"/>
        <v>1.1749726605217936</v>
      </c>
      <c r="S24" s="23" vm="120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Medlemsomraadet",{"[Measures].[Ledighedsmulige]"}),S$3,$B24)</f>
        <v>640</v>
      </c>
      <c r="T24" s="36" vm="85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Medlemsomraadet",{"[Measures].[Fuldtidsledige]"}),S$3,$B24)</f>
        <v>5.4794594594594601</v>
      </c>
      <c r="U24" s="24">
        <f t="shared" si="5"/>
        <v>0.85616554054054073</v>
      </c>
    </row>
    <row r="25" spans="2:21" ht="15" x14ac:dyDescent="0.25">
      <c r="B25" s="50" t="str" vm="13">
        <f t="shared" si="7"/>
        <v>Diplomingeniør</v>
      </c>
      <c r="C25" s="50" t="str" vm="40">
        <f>CUBEMEMBER("192.168.8.20_AKABISERVER Medlemsomraadet",{"[Uddannelsesretning].[IDA Gruppe].&amp;[Produktion]"})</f>
        <v>Produktion</v>
      </c>
      <c r="D25" s="51" vm="341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27</v>
      </c>
      <c r="E25" s="52" vm="933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4.16</v>
      </c>
      <c r="F25" s="53">
        <f t="shared" si="1"/>
        <v>15.407407407407408</v>
      </c>
      <c r="G25" s="51" vm="22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31</v>
      </c>
      <c r="H25" s="54" vm="1102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1.92</v>
      </c>
      <c r="I25" s="53">
        <f t="shared" si="8"/>
        <v>6.193548387096774</v>
      </c>
      <c r="J25" s="51" vm="251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63</v>
      </c>
      <c r="K25" s="54" vm="1405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0.88000000000000012</v>
      </c>
      <c r="L25" s="53">
        <f t="shared" si="2"/>
        <v>1.396825396825397</v>
      </c>
      <c r="M25" s="51" vm="15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216</v>
      </c>
      <c r="N25" s="54" vm="1422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>1.9881081081081078</v>
      </c>
      <c r="O25" s="53">
        <f t="shared" si="3"/>
        <v>0.92042042042042027</v>
      </c>
      <c r="P25" s="51" vm="238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396</v>
      </c>
      <c r="Q25" s="54" vm="1327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>3.6799999999999997</v>
      </c>
      <c r="R25" s="53">
        <f t="shared" si="4"/>
        <v>0.92929292929292917</v>
      </c>
      <c r="S25" s="51" vm="381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Medlemsomraadet",{"[Measures].[Ledighedsmulige]"}),S$3,$B25)</f>
        <v>322</v>
      </c>
      <c r="T25" s="54" vm="1399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Medlemsomraadet",{"[Measures].[Fuldtidsledige]"}),S$3,$B25)</f>
        <v>4</v>
      </c>
      <c r="U25" s="53">
        <f t="shared" si="5"/>
        <v>1.2422360248447204</v>
      </c>
    </row>
    <row r="26" spans="2:21" ht="15" x14ac:dyDescent="0.25">
      <c r="B26" s="9" t="str" vm="13">
        <f t="shared" si="7"/>
        <v>Diplomingeniør</v>
      </c>
      <c r="C26" s="9" t="str" vm="37">
        <f>CUBEMEMBER("192.168.8.20_AKABISERVER Medlemsomraadet",{"[Uddannelsesretning].[IDA Gruppe].&amp;[Elektronik-IT]"})</f>
        <v>Elektronik-IT</v>
      </c>
      <c r="D26" s="25" vm="694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163</v>
      </c>
      <c r="E26" s="30" vm="105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28.350270270270272</v>
      </c>
      <c r="F26" s="26">
        <f t="shared" si="1"/>
        <v>17.392803846791576</v>
      </c>
      <c r="G26" s="25" vm="34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104</v>
      </c>
      <c r="H26" s="35" vm="1320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5</v>
      </c>
      <c r="I26" s="26">
        <f t="shared" si="8"/>
        <v>4.8076923076923084</v>
      </c>
      <c r="J26" s="25" vm="38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380</v>
      </c>
      <c r="K26" s="35" vm="126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7.8400000000000007</v>
      </c>
      <c r="L26" s="26">
        <f t="shared" si="2"/>
        <v>2.0631578947368423</v>
      </c>
      <c r="M26" s="25" vm="112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1049</v>
      </c>
      <c r="N26" s="35" vm="124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7.5329729729729733</v>
      </c>
      <c r="O26" s="26">
        <f t="shared" si="3"/>
        <v>0.71810991162754756</v>
      </c>
      <c r="P26" s="25" vm="144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1351</v>
      </c>
      <c r="Q26" s="35" vm="1425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16.01081081081081</v>
      </c>
      <c r="R26" s="26">
        <f t="shared" si="4"/>
        <v>1.1851081281133093</v>
      </c>
      <c r="S26" s="25" vm="329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Medlemsomraadet",{"[Measures].[Ledighedsmulige]"}),S$3,$B26)</f>
        <v>1033</v>
      </c>
      <c r="T26" s="35" vm="132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Medlemsomraadet",{"[Measures].[Fuldtidsledige]"}),S$3,$B26)</f>
        <v>15.766486486486487</v>
      </c>
      <c r="U26" s="26">
        <f t="shared" si="5"/>
        <v>1.5262813636482564</v>
      </c>
    </row>
    <row r="27" spans="2:21" ht="15" x14ac:dyDescent="0.25">
      <c r="B27" s="50" t="str" vm="13">
        <f t="shared" si="7"/>
        <v>Diplomingeniør</v>
      </c>
      <c r="C27" s="50" t="str" vm="36">
        <f>CUBEMEMBER("192.168.8.20_AKABISERVER Medlemsomraadet",{"[Uddannelsesretning].[IDA Gruppe].&amp;[Bygning]"})</f>
        <v>Bygning</v>
      </c>
      <c r="D27" s="51" vm="13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171</v>
      </c>
      <c r="E27" s="52" vm="884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25.672162162162163</v>
      </c>
      <c r="F27" s="53">
        <f t="shared" si="1"/>
        <v>15.012960328749802</v>
      </c>
      <c r="G27" s="51" vm="323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154</v>
      </c>
      <c r="H27" s="54" vm="1160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5.2799999999999994</v>
      </c>
      <c r="I27" s="53">
        <f t="shared" si="8"/>
        <v>3.4285714285714279</v>
      </c>
      <c r="J27" s="51" vm="354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480</v>
      </c>
      <c r="K27" s="54" vm="1325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3.84</v>
      </c>
      <c r="L27" s="53">
        <f t="shared" si="2"/>
        <v>0.8</v>
      </c>
      <c r="M27" s="51" vm="36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819</v>
      </c>
      <c r="N27" s="54" vm="1034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>5.6</v>
      </c>
      <c r="O27" s="53">
        <f t="shared" si="3"/>
        <v>0.68376068376068377</v>
      </c>
      <c r="P27" s="51" vm="34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1062</v>
      </c>
      <c r="Q27" s="54" vm="867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>7.839999999999999</v>
      </c>
      <c r="R27" s="53">
        <f t="shared" si="4"/>
        <v>0.73822975517890765</v>
      </c>
      <c r="S27" s="51" vm="22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Medlemsomraadet",{"[Measures].[Ledighedsmulige]"}),S$3,$B27)</f>
        <v>730</v>
      </c>
      <c r="T27" s="54" vm="1238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Medlemsomraadet",{"[Measures].[Fuldtidsledige]"}),S$3,$B27)</f>
        <v>4.2783783783783784</v>
      </c>
      <c r="U27" s="53">
        <f t="shared" si="5"/>
        <v>0.5860792299148464</v>
      </c>
    </row>
    <row r="28" spans="2:21" ht="15" x14ac:dyDescent="0.25">
      <c r="B28" s="9" t="str" vm="13">
        <f t="shared" si="7"/>
        <v>Diplomingeniør</v>
      </c>
      <c r="C28" s="9" t="str" vm="39">
        <f>CUBEMEMBER("192.168.8.20_AKABISERVER Medlemsomraadet",{"[Uddannelsesretning].[IDA Gruppe].&amp;[Anlæg]"})</f>
        <v>Anlæg</v>
      </c>
      <c r="D28" s="25" vm="250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8</v>
      </c>
      <c r="E28" s="30" vm="1045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>0.72</v>
      </c>
      <c r="F28" s="26">
        <f t="shared" si="1"/>
        <v>9</v>
      </c>
      <c r="G28" s="25" vm="241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12</v>
      </c>
      <c r="H28" s="35" vm="894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>0.48</v>
      </c>
      <c r="I28" s="26">
        <f t="shared" si="8"/>
        <v>4</v>
      </c>
      <c r="J28" s="25" vm="237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31</v>
      </c>
      <c r="K28" s="35" t="str" vm="141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/>
      </c>
      <c r="L28" s="26">
        <f t="shared" si="2"/>
        <v>0</v>
      </c>
      <c r="M28" s="25" vm="64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76</v>
      </c>
      <c r="N28" s="35" vm="1230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>1</v>
      </c>
      <c r="O28" s="26">
        <f t="shared" si="3"/>
        <v>1.3157894736842104</v>
      </c>
      <c r="P28" s="25" vm="388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17</v>
      </c>
      <c r="Q28" s="35" t="str" vm="121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/>
      </c>
      <c r="R28" s="26">
        <f t="shared" si="4"/>
        <v>0</v>
      </c>
      <c r="S28" s="25" vm="226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Medlemsomraadet",{"[Measures].[Ledighedsmulige]"}),S$3,$B28)</f>
        <v>5</v>
      </c>
      <c r="T28" s="35" t="str" vm="941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Medlemsomraadet",{"[Measures].[Fuldtidsledige]"}),S$3,$B28)</f>
        <v/>
      </c>
      <c r="U28" s="26">
        <f t="shared" si="5"/>
        <v>0</v>
      </c>
    </row>
    <row r="29" spans="2:21" ht="15" x14ac:dyDescent="0.25">
      <c r="B29" s="50" t="str" vm="13">
        <f t="shared" si="7"/>
        <v>Diplomingeniør</v>
      </c>
      <c r="C29" s="50" t="str" vm="33">
        <f>CUBEMEMBER("192.168.8.20_AKABISERVER Medlemsomraadet",{"[Uddannelsesretning].[IDA Gruppe].&amp;[Kemi]"})</f>
        <v>Kemi</v>
      </c>
      <c r="D29" s="51" vm="74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17</v>
      </c>
      <c r="E29" s="52" vm="806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9.8340540540540538</v>
      </c>
      <c r="F29" s="53">
        <f t="shared" si="1"/>
        <v>57.847376788553262</v>
      </c>
      <c r="G29" s="51" vm="111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12</v>
      </c>
      <c r="H29" s="54" vm="1263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2</v>
      </c>
      <c r="I29" s="53">
        <f t="shared" si="8"/>
        <v>16.666666666666664</v>
      </c>
      <c r="J29" s="51" vm="14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57</v>
      </c>
      <c r="K29" s="54" vm="141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1.9600000000000002</v>
      </c>
      <c r="L29" s="53">
        <f t="shared" si="2"/>
        <v>3.4385964912280707</v>
      </c>
      <c r="M29" s="51" vm="59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159</v>
      </c>
      <c r="N29" s="54" vm="137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>2.4</v>
      </c>
      <c r="O29" s="53">
        <f t="shared" si="3"/>
        <v>1.5094339622641511</v>
      </c>
      <c r="P29" s="51" vm="130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222</v>
      </c>
      <c r="Q29" s="54" vm="1403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>1</v>
      </c>
      <c r="R29" s="53">
        <f t="shared" si="4"/>
        <v>0.45045045045045046</v>
      </c>
      <c r="S29" s="51" vm="322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Medlemsomraadet",{"[Measures].[Ledighedsmulige]"}),S$3,$B29)</f>
        <v>247</v>
      </c>
      <c r="T29" s="54" vm="1062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Medlemsomraadet",{"[Measures].[Fuldtidsledige]"}),S$3,$B29)</f>
        <v>4.04</v>
      </c>
      <c r="U29" s="53">
        <f t="shared" si="5"/>
        <v>1.6356275303643724</v>
      </c>
    </row>
    <row r="30" spans="2:21" ht="15" x14ac:dyDescent="0.25">
      <c r="B30" s="9" t="str" vm="13">
        <f t="shared" si="7"/>
        <v>Diplomingeniør</v>
      </c>
      <c r="C30" s="9" t="str" vm="35">
        <f>CUBEMEMBER("192.168.8.20_AKABISERVER Medlemsomraadet",{"[Uddannelsesretning].[IDA Gruppe].&amp;[Teknisk ledelse]"})</f>
        <v>Teknisk ledelse</v>
      </c>
      <c r="D30" s="25" vm="35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19</v>
      </c>
      <c r="E30" s="30" vm="1140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7.587567567567568</v>
      </c>
      <c r="F30" s="26">
        <f t="shared" si="1"/>
        <v>39.934566145092468</v>
      </c>
      <c r="G30" s="25" vm="254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8</v>
      </c>
      <c r="H30" s="35" vm="1447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1</v>
      </c>
      <c r="I30" s="26">
        <f t="shared" si="8"/>
        <v>12.5</v>
      </c>
      <c r="J30" s="25" vm="33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34</v>
      </c>
      <c r="K30" s="35" vm="1401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2.88</v>
      </c>
      <c r="L30" s="26">
        <f t="shared" si="2"/>
        <v>8.4705882352941178</v>
      </c>
      <c r="M30" s="25" vm="220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91</v>
      </c>
      <c r="N30" s="35" vm="1224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>2.5735135135135137</v>
      </c>
      <c r="O30" s="26">
        <f t="shared" si="3"/>
        <v>2.828036828036828</v>
      </c>
      <c r="P30" s="25" vm="24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>240</v>
      </c>
      <c r="Q30" s="35" vm="150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>7.88</v>
      </c>
      <c r="R30" s="26">
        <f t="shared" si="4"/>
        <v>3.2833333333333332</v>
      </c>
      <c r="S30" s="25" vm="382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Medlemsomraadet",{"[Measures].[Ledighedsmulige]"}),S$3,$B30)</f>
        <v>116</v>
      </c>
      <c r="T30" s="35" vm="1414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Medlemsomraadet",{"[Measures].[Fuldtidsledige]"}),S$3,$B30)</f>
        <v>3</v>
      </c>
      <c r="U30" s="26">
        <f t="shared" si="5"/>
        <v>2.5862068965517242</v>
      </c>
    </row>
    <row r="31" spans="2:21" ht="15" x14ac:dyDescent="0.25">
      <c r="B31" s="50" t="str" vm="13">
        <f t="shared" si="7"/>
        <v>Diplomingeniør</v>
      </c>
      <c r="C31" s="50" t="str" vm="38">
        <f>CUBEMEMBER("192.168.8.20_AKABISERVER Medlemsomraadet",{"[Uddannelsesretning].[IDA Gruppe].&amp;[Nye retninger]"})</f>
        <v>Nye retninger</v>
      </c>
      <c r="D31" s="51" vm="23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15</v>
      </c>
      <c r="E31" s="52" vm="965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5.2</v>
      </c>
      <c r="F31" s="53">
        <f t="shared" si="1"/>
        <v>34.666666666666671</v>
      </c>
      <c r="G31" s="51" vm="493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10</v>
      </c>
      <c r="H31" s="54" vm="1509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2.2000000000000002</v>
      </c>
      <c r="I31" s="53">
        <f t="shared" si="8"/>
        <v>22.000000000000004</v>
      </c>
      <c r="J31" s="51" vm="645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55</v>
      </c>
      <c r="K31" s="54" vm="1433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>0</v>
      </c>
      <c r="L31" s="53">
        <f t="shared" si="2"/>
        <v>0</v>
      </c>
      <c r="M31" s="51" vm="135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104</v>
      </c>
      <c r="N31" s="54" vm="131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>2</v>
      </c>
      <c r="O31" s="53">
        <f t="shared" si="3"/>
        <v>1.9230769230769231</v>
      </c>
      <c r="P31" s="51" vm="497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6</v>
      </c>
      <c r="Q31" s="54" t="str" vm="952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4"/>
        <v>0</v>
      </c>
      <c r="S31" s="51" vm="11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Medlemsomraadet",{"[Measures].[Ledighedsmulige]"}),S$3,$B31)</f>
        <v>8</v>
      </c>
      <c r="T31" s="54" t="str" vm="1217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Medlemsomraadet",{"[Measures].[Fuldtidsledige]"}),S$3,$B31)</f>
        <v/>
      </c>
      <c r="U31" s="53">
        <f t="shared" si="5"/>
        <v>0</v>
      </c>
    </row>
    <row r="32" spans="2:21" ht="15" x14ac:dyDescent="0.25">
      <c r="B32" s="10" t="str" vm="13">
        <f t="shared" si="7"/>
        <v>Diplomingeniør</v>
      </c>
      <c r="C32" s="10" t="str" vm="32">
        <f>CUBEMEMBER("192.168.8.20_AKABISERVER Medlemsomraadet",{"[Uddannelsesretning].[IDA Gruppe].&amp;[Øvrige retninger/uoplyste]"})</f>
        <v>Øvrige retninger/uoplyste</v>
      </c>
      <c r="D32" s="41" vm="142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153</v>
      </c>
      <c r="E32" s="42" vm="103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36.825027027027026</v>
      </c>
      <c r="F32" s="43">
        <f t="shared" si="1"/>
        <v>24.068645115703937</v>
      </c>
      <c r="G32" s="41" vm="646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177</v>
      </c>
      <c r="H32" s="44" vm="1239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21.407567567567568</v>
      </c>
      <c r="I32" s="43">
        <f t="shared" si="8"/>
        <v>12.09467094212857</v>
      </c>
      <c r="J32" s="41" vm="12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370</v>
      </c>
      <c r="K32" s="44" vm="1054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14.24</v>
      </c>
      <c r="L32" s="43">
        <f t="shared" si="2"/>
        <v>3.8486486486486489</v>
      </c>
      <c r="M32" s="41" vm="321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275</v>
      </c>
      <c r="N32" s="44" vm="114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4.88</v>
      </c>
      <c r="O32" s="43">
        <f t="shared" si="3"/>
        <v>1.7745454545454544</v>
      </c>
      <c r="P32" s="41" vm="352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192</v>
      </c>
      <c r="Q32" s="44" vm="1441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>3.4</v>
      </c>
      <c r="R32" s="43">
        <f t="shared" si="4"/>
        <v>1.7708333333333333</v>
      </c>
      <c r="S32" s="41" vm="11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Medlemsomraadet",{"[Measures].[Ledighedsmulige]"}),S$3,$B32)</f>
        <v>117</v>
      </c>
      <c r="T32" s="44" vm="795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Medlemsomraadet",{"[Measures].[Fuldtidsledige]"}),S$3,$B32)</f>
        <v>2.4</v>
      </c>
      <c r="U32" s="43">
        <f t="shared" si="5"/>
        <v>2.0512820512820511</v>
      </c>
    </row>
    <row r="33" spans="2:21" ht="15" x14ac:dyDescent="0.25">
      <c r="B33" s="50" t="str" vm="11">
        <f t="shared" ref="B33:B41" si="9">CUBEMEMBER("192.168.8.20_AKABISERVER Medlemsomraadet","[Uddannelse].[IDA Gruppe].&amp;[Civilingeniører]")</f>
        <v>Civilingeniører</v>
      </c>
      <c r="C33" s="50" t="str" vm="34">
        <f>CUBEMEMBER("192.168.8.20_AKABISERVER Medlemsomraadet",{"[Uddannelsesretning].[IDA Gruppe].&amp;[Maskin]"})</f>
        <v>Maskin</v>
      </c>
      <c r="D33" s="51" vm="33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40</v>
      </c>
      <c r="E33" s="52" vm="1350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3.9567567567567568</v>
      </c>
      <c r="F33" s="53">
        <f t="shared" si="1"/>
        <v>9.891891891891893</v>
      </c>
      <c r="G33" s="51" vm="219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38</v>
      </c>
      <c r="H33" s="54" t="str" vm="1013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/>
      </c>
      <c r="I33" s="53">
        <f t="shared" si="8"/>
        <v>0</v>
      </c>
      <c r="J33" s="51" vm="24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144</v>
      </c>
      <c r="K33" s="54" vm="1406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2.4</v>
      </c>
      <c r="L33" s="53">
        <f t="shared" si="2"/>
        <v>1.6666666666666667</v>
      </c>
      <c r="M33" s="51" vm="344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242</v>
      </c>
      <c r="N33" s="54" vm="1198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0.67999999999999994</v>
      </c>
      <c r="O33" s="53">
        <f t="shared" si="3"/>
        <v>0.28099173553719003</v>
      </c>
      <c r="P33" s="51" vm="235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259</v>
      </c>
      <c r="Q33" s="54" t="str" vm="1055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/>
      </c>
      <c r="R33" s="53">
        <f t="shared" si="4"/>
        <v>0</v>
      </c>
      <c r="S33" s="51" vm="591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Medlemsomraadet",{"[Measures].[Ledighedsmulige]"}),S$3,$B33)</f>
        <v>1827</v>
      </c>
      <c r="T33" s="54" vm="1322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Medlemsomraadet",{"[Measures].[Fuldtidsledige]"}),S$3,$B33)</f>
        <v>23.318378378378377</v>
      </c>
      <c r="U33" s="53">
        <f t="shared" si="5"/>
        <v>1.2763206556310005</v>
      </c>
    </row>
    <row r="34" spans="2:21" ht="15" x14ac:dyDescent="0.25">
      <c r="B34" s="9" t="str" vm="11">
        <f t="shared" si="9"/>
        <v>Civilingeniører</v>
      </c>
      <c r="C34" s="9" t="str" vm="40">
        <f>CUBEMEMBER("192.168.8.20_AKABISERVER Medlemsomraadet",{"[Uddannelsesretning].[IDA Gruppe].&amp;[Produktion]"})</f>
        <v>Produktion</v>
      </c>
      <c r="D34" s="25" vm="49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7</v>
      </c>
      <c r="E34" s="30" vm="1423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1</v>
      </c>
      <c r="F34" s="26">
        <f t="shared" si="1"/>
        <v>14.285714285714285</v>
      </c>
      <c r="G34" s="25" vm="15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10</v>
      </c>
      <c r="H34" s="35" t="str" vm="1056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/>
      </c>
      <c r="I34" s="26">
        <f t="shared" si="8"/>
        <v>0</v>
      </c>
      <c r="J34" s="25" vm="692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57</v>
      </c>
      <c r="K34" s="35" vm="1048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>1</v>
      </c>
      <c r="L34" s="26">
        <f t="shared" si="2"/>
        <v>1.7543859649122806</v>
      </c>
      <c r="M34" s="25" vm="10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184</v>
      </c>
      <c r="N34" s="35" vm="1319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1.7337837837837837</v>
      </c>
      <c r="O34" s="26">
        <f t="shared" si="3"/>
        <v>0.94227379553466517</v>
      </c>
      <c r="P34" s="25" vm="14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111</v>
      </c>
      <c r="Q34" s="35" vm="1232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>0.67999999999999994</v>
      </c>
      <c r="R34" s="26">
        <f t="shared" si="4"/>
        <v>0.61261261261261246</v>
      </c>
      <c r="S34" s="25" vm="240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Medlemsomraadet",{"[Measures].[Ledighedsmulige]"}),S$3,$B34)</f>
        <v>341</v>
      </c>
      <c r="T34" s="35" vm="1117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Medlemsomraadet",{"[Measures].[Fuldtidsledige]"}),S$3,$B34)</f>
        <v>5.6</v>
      </c>
      <c r="U34" s="26">
        <f t="shared" si="5"/>
        <v>1.6422287390029326</v>
      </c>
    </row>
    <row r="35" spans="2:21" ht="15" x14ac:dyDescent="0.25">
      <c r="B35" s="50" t="str" vm="11">
        <f t="shared" si="9"/>
        <v>Civilingeniører</v>
      </c>
      <c r="C35" s="50" t="str" vm="37">
        <f>CUBEMEMBER("192.168.8.20_AKABISERVER Medlemsomraadet",{"[Uddannelsesretning].[IDA Gruppe].&amp;[Elektronik-IT]"})</f>
        <v>Elektronik-IT</v>
      </c>
      <c r="D35" s="51" vm="12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157</v>
      </c>
      <c r="E35" s="52" vm="997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33.070270270270271</v>
      </c>
      <c r="F35" s="53">
        <f t="shared" si="1"/>
        <v>21.063866414184886</v>
      </c>
      <c r="G35" s="51" vm="320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101</v>
      </c>
      <c r="H35" s="54" vm="1421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3.6</v>
      </c>
      <c r="I35" s="53">
        <f t="shared" si="8"/>
        <v>3.5643564356435649</v>
      </c>
      <c r="J35" s="51" vm="351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531</v>
      </c>
      <c r="K35" s="54" vm="1068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5.2</v>
      </c>
      <c r="L35" s="53">
        <f t="shared" si="2"/>
        <v>0.9792843691148776</v>
      </c>
      <c r="M35" s="51" vm="32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1253</v>
      </c>
      <c r="N35" s="54" vm="1390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7.6270270270270268</v>
      </c>
      <c r="O35" s="53">
        <f t="shared" si="3"/>
        <v>0.60870127909234051</v>
      </c>
      <c r="P35" s="51" vm="337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1181</v>
      </c>
      <c r="Q35" s="54" vm="1304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15.84</v>
      </c>
      <c r="R35" s="53">
        <f t="shared" si="4"/>
        <v>1.3412362404741744</v>
      </c>
      <c r="S35" s="51" vm="21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Medlemsomraadet",{"[Measures].[Ledighedsmulige]"}),S$3,$B35)</f>
        <v>3637</v>
      </c>
      <c r="T35" s="54" vm="928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Medlemsomraadet",{"[Measures].[Fuldtidsledige]"}),S$3,$B35)</f>
        <v>44.186756756756751</v>
      </c>
      <c r="U35" s="53">
        <f t="shared" si="5"/>
        <v>1.2149231992509417</v>
      </c>
    </row>
    <row r="36" spans="2:21" ht="15" x14ac:dyDescent="0.25">
      <c r="B36" s="9" t="str" vm="11">
        <f t="shared" si="9"/>
        <v>Civilingeniører</v>
      </c>
      <c r="C36" s="9" t="str" vm="36">
        <f>CUBEMEMBER("192.168.8.20_AKABISERVER Medlemsomraadet",{"[Uddannelsesretning].[IDA Gruppe].&amp;[Bygning]"})</f>
        <v>Bygning</v>
      </c>
      <c r="D36" s="25" vm="247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157</v>
      </c>
      <c r="E36" s="30" vm="1318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30.202162162162161</v>
      </c>
      <c r="F36" s="26">
        <f t="shared" si="1"/>
        <v>19.237045963160611</v>
      </c>
      <c r="G36" s="25" vm="359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134</v>
      </c>
      <c r="H36" s="35" vm="1064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7.9156756756756765</v>
      </c>
      <c r="I36" s="26">
        <f t="shared" si="8"/>
        <v>5.9072206534893112</v>
      </c>
      <c r="J36" s="25" vm="234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486</v>
      </c>
      <c r="K36" s="35" vm="1412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8</v>
      </c>
      <c r="L36" s="26">
        <f t="shared" si="2"/>
        <v>1.6460905349794239</v>
      </c>
      <c r="M36" s="25" vm="380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728</v>
      </c>
      <c r="N36" s="35" vm="150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8.120000000000001</v>
      </c>
      <c r="O36" s="26">
        <f t="shared" si="3"/>
        <v>1.1153846153846154</v>
      </c>
      <c r="P36" s="25" vm="594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827</v>
      </c>
      <c r="Q36" s="35" vm="1074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4.5913513513513511</v>
      </c>
      <c r="R36" s="26">
        <f t="shared" si="4"/>
        <v>0.55518154188045366</v>
      </c>
      <c r="S36" s="25" vm="386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Medlemsomraadet",{"[Measures].[Ledighedsmulige]"}),S$3,$B36)</f>
        <v>2248</v>
      </c>
      <c r="T36" s="35" vm="94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Medlemsomraadet",{"[Measures].[Fuldtidsledige]"}),S$3,$B36)</f>
        <v>13.537027027027024</v>
      </c>
      <c r="U36" s="26">
        <f t="shared" si="5"/>
        <v>0.60218091757237646</v>
      </c>
    </row>
    <row r="37" spans="2:21" x14ac:dyDescent="0.3">
      <c r="B37" s="50" t="str" vm="11">
        <f t="shared" si="9"/>
        <v>Civilingeniører</v>
      </c>
      <c r="C37" s="50" t="str" vm="39">
        <f>CUBEMEMBER("192.168.8.20_AKABISERVER Medlemsomraadet",{"[Uddannelsesretning].[IDA Gruppe].&amp;[Anlæg]"})</f>
        <v>Anlæg</v>
      </c>
      <c r="D37" s="51" vm="384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8</v>
      </c>
      <c r="E37" s="52" vm="95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1.3599999999999999</v>
      </c>
      <c r="F37" s="53">
        <f t="shared" si="1"/>
        <v>17</v>
      </c>
      <c r="G37" s="51" vm="108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7</v>
      </c>
      <c r="H37" s="54" vm="85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2.96</v>
      </c>
      <c r="I37" s="53">
        <f t="shared" si="8"/>
        <v>42.285714285714285</v>
      </c>
      <c r="J37" s="51" vm="140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27</v>
      </c>
      <c r="K37" s="54" t="str" vm="123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2"/>
        <v>0</v>
      </c>
      <c r="M37" s="51" vm="253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33</v>
      </c>
      <c r="N37" s="54" t="str" vm="102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/>
      </c>
      <c r="O37" s="53">
        <f t="shared" si="3"/>
        <v>0</v>
      </c>
      <c r="P37" s="51" vm="12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9</v>
      </c>
      <c r="Q37" s="54" t="str" vm="1518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/>
      </c>
      <c r="R37" s="53">
        <f t="shared" si="4"/>
        <v>0</v>
      </c>
      <c r="S37" s="51" vm="319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Medlemsomraadet",{"[Measures].[Ledighedsmulige]"}),S$3,$B37)</f>
        <v>129</v>
      </c>
      <c r="T37" s="54" vm="1340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Medlemsomraadet",{"[Measures].[Fuldtidsledige]"}),S$3,$B37)</f>
        <v>1</v>
      </c>
      <c r="U37" s="53">
        <f t="shared" si="5"/>
        <v>0.77519379844961245</v>
      </c>
    </row>
    <row r="38" spans="2:21" x14ac:dyDescent="0.3">
      <c r="B38" s="9" t="str" vm="11">
        <f t="shared" si="9"/>
        <v>Civilingeniører</v>
      </c>
      <c r="C38" s="9" t="str" vm="33">
        <f>CUBEMEMBER("192.168.8.20_AKABISERVER Medlemsomraadet",{"[Uddannelsesretning].[IDA Gruppe].&amp;[Kemi]"})</f>
        <v>Kemi</v>
      </c>
      <c r="D38" s="25" vm="350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56</v>
      </c>
      <c r="E38" s="30" vm="1241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22.098216216216215</v>
      </c>
      <c r="F38" s="26">
        <f t="shared" si="1"/>
        <v>39.461100386100384</v>
      </c>
      <c r="G38" s="25" vm="225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31</v>
      </c>
      <c r="H38" s="35" vm="1415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2</v>
      </c>
      <c r="I38" s="26">
        <f t="shared" si="8"/>
        <v>6.4516129032258061</v>
      </c>
      <c r="J38" s="25" vm="33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161</v>
      </c>
      <c r="K38" s="35" vm="1404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3.96</v>
      </c>
      <c r="L38" s="26">
        <f t="shared" si="2"/>
        <v>2.4596273291925463</v>
      </c>
      <c r="M38" s="25" vm="21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450</v>
      </c>
      <c r="N38" s="35" vm="1222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6.8400000000000007</v>
      </c>
      <c r="O38" s="26">
        <f t="shared" si="3"/>
        <v>1.5200000000000002</v>
      </c>
      <c r="P38" s="25" vm="24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601</v>
      </c>
      <c r="Q38" s="35" vm="114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4.2</v>
      </c>
      <c r="R38" s="26">
        <f t="shared" si="4"/>
        <v>0.69883527454242933</v>
      </c>
      <c r="S38" s="25" vm="134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Medlemsomraadet",{"[Measures].[Ledighedsmulige]"}),S$3,$B38)</f>
        <v>1944</v>
      </c>
      <c r="T38" s="35" vm="1523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Medlemsomraadet",{"[Measures].[Fuldtidsledige]"}),S$3,$B38)</f>
        <v>17.975675675675674</v>
      </c>
      <c r="U38" s="26">
        <f t="shared" si="5"/>
        <v>0.92467467467467457</v>
      </c>
    </row>
    <row r="39" spans="2:21" x14ac:dyDescent="0.3">
      <c r="B39" s="50" t="str" vm="11">
        <f t="shared" si="9"/>
        <v>Civilingeniører</v>
      </c>
      <c r="C39" s="50" t="str" vm="35">
        <f>CUBEMEMBER("192.168.8.20_AKABISERVER Medlemsomraadet",{"[Uddannelsesretning].[IDA Gruppe].&amp;[Teknisk ledelse]"})</f>
        <v>Teknisk ledelse</v>
      </c>
      <c r="D39" s="51" vm="233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35</v>
      </c>
      <c r="E39" s="52" vm="811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11.813675675675677</v>
      </c>
      <c r="F39" s="53">
        <f t="shared" si="1"/>
        <v>33.753359073359078</v>
      </c>
      <c r="G39" s="51" vm="742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24</v>
      </c>
      <c r="H39" s="54" vm="1042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1.7810810810810811</v>
      </c>
      <c r="I39" s="53">
        <f t="shared" si="8"/>
        <v>7.4211711711711716</v>
      </c>
      <c r="J39" s="51" vm="387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67</v>
      </c>
      <c r="K39" s="54" t="str" vm="1225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/>
      </c>
      <c r="L39" s="53">
        <f t="shared" si="2"/>
        <v>0</v>
      </c>
      <c r="M39" s="51" vm="501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194</v>
      </c>
      <c r="N39" s="54" vm="1210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>1.4</v>
      </c>
      <c r="O39" s="53">
        <f t="shared" si="3"/>
        <v>0.72164948453608246</v>
      </c>
      <c r="P39" s="51" vm="644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184</v>
      </c>
      <c r="Q39" s="54" vm="127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>3.2</v>
      </c>
      <c r="R39" s="53">
        <f t="shared" si="4"/>
        <v>1.7391304347826086</v>
      </c>
      <c r="S39" s="51" vm="107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Medlemsomraadet",{"[Measures].[Ledighedsmulige]"}),S$3,$B39)</f>
        <v>191</v>
      </c>
      <c r="T39" s="54" vm="996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Medlemsomraadet",{"[Measures].[Fuldtidsledige]"}),S$3,$B39)</f>
        <v>0.55999999999999994</v>
      </c>
      <c r="U39" s="53">
        <f t="shared" si="5"/>
        <v>0.29319371727748689</v>
      </c>
    </row>
    <row r="40" spans="2:21" x14ac:dyDescent="0.3">
      <c r="B40" s="9" t="str" vm="11">
        <f t="shared" si="9"/>
        <v>Civilingeniører</v>
      </c>
      <c r="C40" s="9" t="str" vm="38">
        <f>CUBEMEMBER("192.168.8.20_AKABISERVER Medlemsomraadet",{"[Uddannelsesretning].[IDA Gruppe].&amp;[Nye retninger]"})</f>
        <v>Nye retninger</v>
      </c>
      <c r="D40" s="25" vm="139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121</v>
      </c>
      <c r="E40" s="30" vm="1402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50.548918918918915</v>
      </c>
      <c r="F40" s="26">
        <f t="shared" si="1"/>
        <v>41.77596604869332</v>
      </c>
      <c r="G40" s="25" vm="150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76</v>
      </c>
      <c r="H40" s="35" vm="878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11.503783783783783</v>
      </c>
      <c r="I40" s="26">
        <f t="shared" si="8"/>
        <v>15.13655761024182</v>
      </c>
      <c r="J40" s="25" vm="12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318</v>
      </c>
      <c r="K40" s="35" vm="1229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10.824864864864864</v>
      </c>
      <c r="L40" s="26">
        <f t="shared" si="2"/>
        <v>3.4040455549889508</v>
      </c>
      <c r="M40" s="25" vm="318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488</v>
      </c>
      <c r="N40" s="35" vm="1220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>18.18162162162162</v>
      </c>
      <c r="O40" s="26">
        <f t="shared" si="3"/>
        <v>3.7257421355782006</v>
      </c>
      <c r="P40" s="25" vm="349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>134</v>
      </c>
      <c r="Q40" s="35" vm="1393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>2.16</v>
      </c>
      <c r="R40" s="26">
        <f t="shared" si="4"/>
        <v>1.6119402985074627</v>
      </c>
      <c r="S40" s="25" vm="343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Medlemsomraadet",{"[Measures].[Ledighedsmulige]"}),S$3,$B40)</f>
        <v>38</v>
      </c>
      <c r="T40" s="35" vm="1212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Medlemsomraadet",{"[Measures].[Fuldtidsledige]"}),S$3,$B40)</f>
        <v>0.6</v>
      </c>
      <c r="U40" s="26">
        <f t="shared" si="5"/>
        <v>1.5789473684210527</v>
      </c>
    </row>
    <row r="41" spans="2:21" x14ac:dyDescent="0.3">
      <c r="B41" s="55" t="str" vm="11">
        <f t="shared" si="9"/>
        <v>Civilingeniører</v>
      </c>
      <c r="C41" s="55" t="str" vm="32">
        <f>CUBEMEMBER("192.168.8.20_AKABISERVER Medlemsomraadet",{"[Uddannelsesretning].[IDA Gruppe].&amp;[Øvrige retninger/uoplyste]"})</f>
        <v>Øvrige retninger/uoplyste</v>
      </c>
      <c r="D41" s="56" vm="33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591</v>
      </c>
      <c r="E41" s="57" vm="85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132.20545945945946</v>
      </c>
      <c r="F41" s="58">
        <f t="shared" si="1"/>
        <v>22.369790094663191</v>
      </c>
      <c r="G41" s="56" vm="216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760</v>
      </c>
      <c r="H41" s="59" vm="1493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55.732432432432432</v>
      </c>
      <c r="I41" s="58">
        <f t="shared" si="8"/>
        <v>7.3332147937411092</v>
      </c>
      <c r="J41" s="56" vm="24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1529</v>
      </c>
      <c r="K41" s="59" vm="133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40.44864864864865</v>
      </c>
      <c r="L41" s="58">
        <f t="shared" si="2"/>
        <v>2.6454315662948757</v>
      </c>
      <c r="M41" s="56" vm="643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1262</v>
      </c>
      <c r="N41" s="59" vm="1496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25.32</v>
      </c>
      <c r="O41" s="58">
        <f t="shared" si="3"/>
        <v>2.0063391442155307</v>
      </c>
      <c r="P41" s="56" vm="232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896</v>
      </c>
      <c r="Q41" s="59" vm="1066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12.349729729729729</v>
      </c>
      <c r="R41" s="58">
        <f t="shared" si="4"/>
        <v>1.3783180501930501</v>
      </c>
      <c r="S41" s="56" vm="492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Medlemsomraadet",{"[Measures].[Ledighedsmulige]"}),S$3,$B41)</f>
        <v>2096</v>
      </c>
      <c r="T41" s="59" vm="1237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Medlemsomraadet",{"[Measures].[Fuldtidsledige]"}),S$3,$B41)</f>
        <v>36.808540540540541</v>
      </c>
      <c r="U41" s="58">
        <f t="shared" si="5"/>
        <v>1.7561326593769342</v>
      </c>
    </row>
    <row r="42" spans="2:21" x14ac:dyDescent="0.3">
      <c r="B42" s="14" t="str" vm="10">
        <f>CUBEMEMBER("192.168.8.20_AKABISERVER Medlemsomraadet","[Uddannelse].[IDA Gruppe].&amp;[Cand.scient]")</f>
        <v>Cand.scient</v>
      </c>
      <c r="C42" s="14" t="str" vm="44">
        <f>CUBEMEMBER("192.168.8.20_AKABISERVER Medlemsomraadet",{"[Uddannelsesretning].[IDA Gruppe Cand Scient].&amp;[Data og IT]"})</f>
        <v>Data og IT</v>
      </c>
      <c r="D42" s="23" vm="74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11</v>
      </c>
      <c r="E42" s="31" vm="1392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1.1599999999999999</v>
      </c>
      <c r="F42" s="24">
        <f t="shared" si="1"/>
        <v>10.545454545454545</v>
      </c>
      <c r="G42" s="23" vm="239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14</v>
      </c>
      <c r="H42" s="36" vm="1065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2</v>
      </c>
      <c r="I42" s="24">
        <f t="shared" si="8"/>
        <v>14.285714285714285</v>
      </c>
      <c r="J42" s="23" vm="496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40</v>
      </c>
      <c r="K42" s="36" vm="1330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>0.48</v>
      </c>
      <c r="L42" s="24">
        <f t="shared" si="2"/>
        <v>1.2</v>
      </c>
      <c r="M42" s="23" vm="106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137</v>
      </c>
      <c r="N42" s="36" vm="1507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1.6</v>
      </c>
      <c r="O42" s="24">
        <f t="shared" si="3"/>
        <v>1.1678832116788322</v>
      </c>
      <c r="P42" s="23" vm="13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139</v>
      </c>
      <c r="Q42" s="36" vm="1151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>1.4</v>
      </c>
      <c r="R42" s="24">
        <f t="shared" si="4"/>
        <v>1.0071942446043165</v>
      </c>
      <c r="S42" s="23" vm="35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Medlemsomraadet",{"[Measures].[Ledighedsmulige]"}),S$3,$B42)</f>
        <v>143</v>
      </c>
      <c r="T42" s="36" vm="1214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Medlemsomraadet",{"[Measures].[Fuldtidsledige]"}),S$3,$B42)</f>
        <v>1.7891891891891891</v>
      </c>
      <c r="U42" s="24">
        <f t="shared" si="5"/>
        <v>1.2511812511812512</v>
      </c>
    </row>
    <row r="43" spans="2:21" x14ac:dyDescent="0.3">
      <c r="B43" s="50" t="str" vm="10">
        <f>CUBEMEMBER("192.168.8.20_AKABISERVER Medlemsomraadet","[Uddannelse].[IDA Gruppe].&amp;[Cand.scient]")</f>
        <v>Cand.scient</v>
      </c>
      <c r="C43" s="50" t="str" vm="42">
        <f>CUBEMEMBER("192.168.8.20_AKABISERVER Medlemsomraadet",{"[Uddannelsesretning].[IDA Gruppe Cand Scient].&amp;[Matematik-Fysik-Kemi]"})</f>
        <v>Matematik-Fysik-Kemi</v>
      </c>
      <c r="D43" s="51" vm="12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89</v>
      </c>
      <c r="E43" s="52" vm="787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32.679459459459459</v>
      </c>
      <c r="F43" s="53">
        <f t="shared" si="1"/>
        <v>36.718493774673547</v>
      </c>
      <c r="G43" s="51" vm="31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56</v>
      </c>
      <c r="H43" s="54" vm="141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8.48</v>
      </c>
      <c r="I43" s="53">
        <f t="shared" si="8"/>
        <v>15.142857142857144</v>
      </c>
      <c r="J43" s="51" vm="348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192</v>
      </c>
      <c r="K43" s="54" vm="106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3.7600000000000002</v>
      </c>
      <c r="L43" s="53">
        <f t="shared" si="2"/>
        <v>1.9583333333333335</v>
      </c>
      <c r="M43" s="51" vm="118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194</v>
      </c>
      <c r="N43" s="54" vm="103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>6</v>
      </c>
      <c r="O43" s="53">
        <f t="shared" si="3"/>
        <v>3.0927835051546393</v>
      </c>
      <c r="P43" s="51" vm="334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66</v>
      </c>
      <c r="Q43" s="54" t="str" vm="117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/>
      </c>
      <c r="R43" s="53">
        <f t="shared" si="4"/>
        <v>0</v>
      </c>
      <c r="S43" s="51" vm="21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Medlemsomraadet",{"[Measures].[Ledighedsmulige]"}),S$3,$B43)</f>
        <v>118</v>
      </c>
      <c r="T43" s="54" vm="927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Medlemsomraadet",{"[Measures].[Fuldtidsledige]"}),S$3,$B43)</f>
        <v>3</v>
      </c>
      <c r="U43" s="53">
        <f t="shared" si="5"/>
        <v>2.5423728813559325</v>
      </c>
    </row>
    <row r="44" spans="2:21" x14ac:dyDescent="0.3">
      <c r="B44" s="9" t="str" vm="10">
        <f>CUBEMEMBER("192.168.8.20_AKABISERVER Medlemsomraadet","[Uddannelse].[IDA Gruppe].&amp;[Cand.scient]")</f>
        <v>Cand.scient</v>
      </c>
      <c r="C44" s="9" t="str" vm="31">
        <f>CUBEMEMBER("192.168.8.20_AKABISERVER Medlemsomraadet",{"[Uddannelsesretning].[IDA Gruppe Cand Scient].&amp;[Geo-bio]"})</f>
        <v>Geo-bio</v>
      </c>
      <c r="D44" s="25" vm="24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125</v>
      </c>
      <c r="E44" s="30" vm="1044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58.000486486486487</v>
      </c>
      <c r="F44" s="26">
        <f t="shared" si="1"/>
        <v>46.400389189189191</v>
      </c>
      <c r="G44" s="25" vm="74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91</v>
      </c>
      <c r="H44" s="35" vm="788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15.952972972972974</v>
      </c>
      <c r="I44" s="26">
        <f t="shared" si="8"/>
        <v>17.530739530739531</v>
      </c>
      <c r="J44" s="25" vm="231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154</v>
      </c>
      <c r="K44" s="35" vm="1036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8.2811891891891882</v>
      </c>
      <c r="L44" s="26">
        <f t="shared" si="2"/>
        <v>5.3773955773955766</v>
      </c>
      <c r="M44" s="25" vm="690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159</v>
      </c>
      <c r="N44" s="35" vm="150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5.4799999999999995</v>
      </c>
      <c r="O44" s="26">
        <f t="shared" si="3"/>
        <v>3.4465408805031439</v>
      </c>
      <c r="P44" s="25" vm="498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75</v>
      </c>
      <c r="Q44" s="35" vm="105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>1</v>
      </c>
      <c r="R44" s="26">
        <f t="shared" si="4"/>
        <v>1.3333333333333335</v>
      </c>
      <c r="S44" s="25" vm="327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Medlemsomraadet",{"[Measures].[Ledighedsmulige]"}),S$3,$B44)</f>
        <v>116</v>
      </c>
      <c r="T44" s="35" vm="1279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Medlemsomraadet",{"[Measures].[Fuldtidsledige]"}),S$3,$B44)</f>
        <v>5.3858378378378378</v>
      </c>
      <c r="U44" s="26">
        <f t="shared" si="5"/>
        <v>4.642963653308481</v>
      </c>
    </row>
    <row r="45" spans="2:21" x14ac:dyDescent="0.3">
      <c r="B45" s="50" t="str" vm="10">
        <f>CUBEMEMBER("192.168.8.20_AKABISERVER Medlemsomraadet","[Uddannelse].[IDA Gruppe].&amp;[Cand.scient]")</f>
        <v>Cand.scient</v>
      </c>
      <c r="C45" s="50" t="str" vm="43">
        <f>CUBEMEMBER("192.168.8.20_AKABISERVER Medlemsomraadet",{"[Uddannelsesretning].[IDA Gruppe Cand Scient].&amp;[Medicin mv.]"})</f>
        <v>Medicin mv.</v>
      </c>
      <c r="D45" s="51" vm="592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16</v>
      </c>
      <c r="E45" s="52" vm="1354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6.1405405405405409</v>
      </c>
      <c r="F45" s="53">
        <f t="shared" si="1"/>
        <v>38.378378378378379</v>
      </c>
      <c r="G45" s="51" vm="105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19</v>
      </c>
      <c r="H45" s="54" vm="853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2.96</v>
      </c>
      <c r="I45" s="53">
        <f t="shared" si="8"/>
        <v>15.578947368421053</v>
      </c>
      <c r="J45" s="51" vm="13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29</v>
      </c>
      <c r="K45" s="54" vm="1426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>0.88000000000000012</v>
      </c>
      <c r="L45" s="53">
        <f t="shared" si="2"/>
        <v>3.0344827586206899</v>
      </c>
      <c r="M45" s="51" vm="252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4</v>
      </c>
      <c r="N45" s="54" t="str" vm="1376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/>
      </c>
      <c r="O45" s="53">
        <f t="shared" si="3"/>
        <v>0</v>
      </c>
      <c r="P45" s="51" vm="12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>1</v>
      </c>
      <c r="Q45" s="54" t="str" vm="1143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/>
      </c>
      <c r="R45" s="53">
        <f t="shared" si="4"/>
        <v>0</v>
      </c>
      <c r="S45" s="51" vm="316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Medlemsomraadet",{"[Measures].[Ledighedsmulige]"}),S$3,$B45)</f>
        <v>9</v>
      </c>
      <c r="T45" s="54" vm="1502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Medlemsomraadet",{"[Measures].[Fuldtidsledige]"}),S$3,$B45)</f>
        <v>1</v>
      </c>
      <c r="U45" s="53">
        <f t="shared" si="5"/>
        <v>11.111111111111111</v>
      </c>
    </row>
    <row r="46" spans="2:21" x14ac:dyDescent="0.3">
      <c r="B46" s="10" t="str" vm="10">
        <f>CUBEMEMBER("192.168.8.20_AKABISERVER Medlemsomraadet","[Uddannelse].[IDA Gruppe].&amp;[Cand.scient]")</f>
        <v>Cand.scient</v>
      </c>
      <c r="C46" s="10" t="str" vm="41">
        <f>CUBEMEMBER("192.168.8.20_AKABISERVER Medlemsomraadet",{"[Uddannelsesretning].[IDA Gruppe Cand Scient].&amp;[Øvrige retninger/uoplyste]"})</f>
        <v>Øvrige retninger/uoplyste</v>
      </c>
      <c r="D46" s="41" vm="34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829</v>
      </c>
      <c r="E46" s="42" vm="1211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300.84194594594595</v>
      </c>
      <c r="F46" s="43">
        <f t="shared" si="1"/>
        <v>36.289740162357774</v>
      </c>
      <c r="G46" s="41" vm="22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640</v>
      </c>
      <c r="H46" s="44" vm="1046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69.143891891891897</v>
      </c>
      <c r="I46" s="43">
        <f t="shared" si="8"/>
        <v>10.803733108108108</v>
      </c>
      <c r="J46" s="41" vm="33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893</v>
      </c>
      <c r="K46" s="44" vm="1219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52.405675675675674</v>
      </c>
      <c r="L46" s="43">
        <f t="shared" si="2"/>
        <v>5.8684967162010837</v>
      </c>
      <c r="M46" s="41" vm="21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586</v>
      </c>
      <c r="N46" s="44" vm="1057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24.160000000000004</v>
      </c>
      <c r="O46" s="43">
        <f t="shared" si="3"/>
        <v>4.1228668941979523</v>
      </c>
      <c r="P46" s="41" vm="24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257</v>
      </c>
      <c r="Q46" s="44" vm="1411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>5</v>
      </c>
      <c r="R46" s="43">
        <f t="shared" si="4"/>
        <v>1.9455252918287937</v>
      </c>
      <c r="S46" s="41" vm="13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Medlemsomraadet",{"[Measures].[Ledighedsmulige]"}),S$3,$B46)</f>
        <v>393</v>
      </c>
      <c r="T46" s="44" vm="1182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Medlemsomraadet",{"[Measures].[Fuldtidsledige]"}),S$3,$B46)</f>
        <v>20.718378378378375</v>
      </c>
      <c r="U46" s="43">
        <f t="shared" si="5"/>
        <v>5.2718520046764317</v>
      </c>
    </row>
    <row r="47" spans="2:21" x14ac:dyDescent="0.3">
      <c r="B47" s="50" t="str" vm="2">
        <f>CUBEMEMBER("192.168.8.20_AKABISERVER Medlemsomraadet","[Uddannelse].[IDA Gruppe].&amp;[Cand.it]")</f>
        <v>Cand.it</v>
      </c>
      <c r="C47" s="50"/>
      <c r="D47" s="51" vm="230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118</v>
      </c>
      <c r="E47" s="52" vm="1218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46.141783783783779</v>
      </c>
      <c r="F47" s="53">
        <f t="shared" si="1"/>
        <v>39.103206596426929</v>
      </c>
      <c r="G47" s="51" vm="37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108</v>
      </c>
      <c r="H47" s="54" vm="1063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15.418270270270272</v>
      </c>
      <c r="I47" s="53">
        <f t="shared" si="8"/>
        <v>14.276176176176177</v>
      </c>
      <c r="J47" s="51" vm="69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276</v>
      </c>
      <c r="K47" s="54" vm="139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9.1381621621621623</v>
      </c>
      <c r="L47" s="53">
        <f t="shared" si="2"/>
        <v>3.3109283196239714</v>
      </c>
      <c r="M47" s="51" vm="494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403</v>
      </c>
      <c r="N47" s="54" vm="1043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14.080000000000002</v>
      </c>
      <c r="O47" s="53">
        <f t="shared" si="3"/>
        <v>3.4937965260545911</v>
      </c>
      <c r="P47" s="51" vm="38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413</v>
      </c>
      <c r="Q47" s="54" vm="1228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6.8</v>
      </c>
      <c r="R47" s="53">
        <f t="shared" si="4"/>
        <v>1.6464891041162228</v>
      </c>
      <c r="S47" s="51" vm="104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Medlemsomraadet",{"[Measures].[Ledighedsmulige]"}),S$3)</f>
        <v>196</v>
      </c>
      <c r="T47" s="54" vm="1052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Medlemsomraadet",{"[Measures].[Fuldtidsledige]"}),S$3)</f>
        <v>3.3280000000000003</v>
      </c>
      <c r="U47" s="53">
        <f t="shared" si="5"/>
        <v>1.6979591836734693</v>
      </c>
    </row>
    <row r="48" spans="2:21" x14ac:dyDescent="0.3">
      <c r="B48" s="9" t="str" vm="9">
        <f>CUBEMEMBER("192.168.8.20_AKABISERVER Medlemsomraadet","[Uddannelse].[IDA Gruppe].&amp;[Phd]")</f>
        <v>Phd</v>
      </c>
      <c r="C48" s="9"/>
      <c r="D48" s="25" vm="13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33</v>
      </c>
      <c r="E48" s="30" vm="1005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6.235675675675675</v>
      </c>
      <c r="F48" s="26">
        <f t="shared" si="1"/>
        <v>18.895986895986894</v>
      </c>
      <c r="G48" s="25" vm="595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26</v>
      </c>
      <c r="H48" s="35" vm="1088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4.24</v>
      </c>
      <c r="I48" s="26">
        <f t="shared" si="8"/>
        <v>16.30769230769231</v>
      </c>
      <c r="J48" s="25" vm="123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40</v>
      </c>
      <c r="K48" s="35" vm="116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</v>
      </c>
      <c r="L48" s="26">
        <f t="shared" si="2"/>
        <v>2.5</v>
      </c>
      <c r="M48" s="25" vm="315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27</v>
      </c>
      <c r="N48" s="35" t="str" vm="1139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/>
      </c>
      <c r="O48" s="26">
        <f t="shared" si="3"/>
        <v>0</v>
      </c>
      <c r="P48" s="25" vm="34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185</v>
      </c>
      <c r="Q48" s="35" vm="1231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7.0508108108108116</v>
      </c>
      <c r="R48" s="26">
        <f t="shared" si="4"/>
        <v>3.8112490869247631</v>
      </c>
      <c r="S48" s="25" vm="342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Medlemsomraadet",{"[Measures].[Ledighedsmulige]"}),S$3)</f>
        <v>175</v>
      </c>
      <c r="T48" s="35" vm="995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Medlemsomraadet",{"[Measures].[Fuldtidsledige]"}),S$3)</f>
        <v>3.0918918918918918</v>
      </c>
      <c r="U48" s="26">
        <f t="shared" si="5"/>
        <v>1.7667953667953669</v>
      </c>
    </row>
    <row r="49" spans="2:21" s="17" customFormat="1" x14ac:dyDescent="0.3">
      <c r="B49" s="60" t="s">
        <v>2</v>
      </c>
      <c r="C49" s="61"/>
      <c r="D49" s="62">
        <f>SUM(D5:D48)</f>
        <v>3249</v>
      </c>
      <c r="E49" s="63">
        <f>SUM(E5:E48)</f>
        <v>942.05875675675679</v>
      </c>
      <c r="F49" s="118">
        <f>E49/D49*100</f>
        <v>28.995344929416955</v>
      </c>
      <c r="G49" s="62">
        <f>SUM(G5:G48)</f>
        <v>2813</v>
      </c>
      <c r="H49" s="64">
        <f>SUM(H5:H48)</f>
        <v>266.13243243243244</v>
      </c>
      <c r="I49" s="118">
        <f>H49/G49*100</f>
        <v>9.4608045656748114</v>
      </c>
      <c r="J49" s="62">
        <f>SUM(J5:J48)</f>
        <v>6813</v>
      </c>
      <c r="K49" s="64">
        <f>SUM(K5:K48)</f>
        <v>188.43691891891893</v>
      </c>
      <c r="L49" s="118">
        <f>K49/J49*100</f>
        <v>2.7658435185515766</v>
      </c>
      <c r="M49" s="62">
        <f>SUM(M5:M48)</f>
        <v>9779</v>
      </c>
      <c r="N49" s="64">
        <f>SUM(N5:N48)</f>
        <v>156.72783783783785</v>
      </c>
      <c r="O49" s="118">
        <f>N49/M49*100</f>
        <v>1.6026980042728074</v>
      </c>
      <c r="P49" s="62">
        <f>SUM(P5:P48)</f>
        <v>9692</v>
      </c>
      <c r="Q49" s="64">
        <f>SUM(Q5:Q48)</f>
        <v>114.61351351351352</v>
      </c>
      <c r="R49" s="118">
        <f>Q49/P49*100</f>
        <v>1.1825579190416169</v>
      </c>
      <c r="S49" s="62">
        <f>SUM(S5:S48)</f>
        <v>36196</v>
      </c>
      <c r="T49" s="64">
        <f>SUM(T5:T48)</f>
        <v>497.03956756756759</v>
      </c>
      <c r="U49" s="118">
        <f>T49/S49*100</f>
        <v>1.373189213083124</v>
      </c>
    </row>
    <row r="50" spans="2:21" x14ac:dyDescent="0.3">
      <c r="B50" s="29" t="str" vm="5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33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1889</v>
      </c>
      <c r="E50" s="32" vm="877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434.91459459459458</v>
      </c>
      <c r="F50" s="28">
        <f t="shared" ref="F50" si="10">IFERROR(E50/D50*100,0)</f>
        <v>23.023535976421101</v>
      </c>
      <c r="G50" s="27" vm="213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1771</v>
      </c>
      <c r="H50" s="37" vm="1389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129.55351351351351</v>
      </c>
      <c r="I50" s="28">
        <f t="shared" ref="I50" si="11">IFERROR(H50/G50*100,0)</f>
        <v>7.3152746196224454</v>
      </c>
      <c r="J50" s="27" vm="24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5085</v>
      </c>
      <c r="K50" s="37" vm="1243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111.49729729729729</v>
      </c>
      <c r="L50" s="28">
        <f t="shared" ref="L50" si="12">IFERROR(K50/J50*100,0)</f>
        <v>2.1926705466528471</v>
      </c>
      <c r="M50" s="27" vm="117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8153</v>
      </c>
      <c r="N50" s="37" vm="1366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103.44783783783782</v>
      </c>
      <c r="O50" s="28">
        <f t="shared" ref="O50" si="13">IFERROR(N50/M50*100,0)</f>
        <v>1.2688315692117971</v>
      </c>
      <c r="P50" s="27" vm="229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8574</v>
      </c>
      <c r="Q50" s="37" vm="1047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92.646486486486495</v>
      </c>
      <c r="R50" s="28">
        <f t="shared" ref="R50" si="14">IFERROR(Q50/P50*100,0)</f>
        <v>1.0805515102226091</v>
      </c>
      <c r="S50" s="27" vm="64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Medlemsomraadet",{"[Measures].[Ledighedsmulige]"}),S$3)</f>
        <v>34832</v>
      </c>
      <c r="T50" s="37" vm="1197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Medlemsomraadet",{"[Measures].[Fuldtidsledige]"}),S$3)</f>
        <v>457.03448648648646</v>
      </c>
      <c r="U50" s="28">
        <f t="shared" ref="U50" si="15">IFERROR(T50/S50*100,0)</f>
        <v>1.3121109510980893</v>
      </c>
    </row>
    <row r="51" spans="2:21" x14ac:dyDescent="0.3">
      <c r="B51" s="13"/>
      <c r="C51" s="13"/>
      <c r="D51" s="13"/>
      <c r="E51" s="13"/>
      <c r="F51" s="13"/>
      <c r="G51" s="13"/>
      <c r="H51" s="13"/>
      <c r="I51" s="13"/>
    </row>
    <row r="52" spans="2:21" x14ac:dyDescent="0.3">
      <c r="B52" s="13"/>
      <c r="C52" s="13"/>
      <c r="D52" s="13"/>
      <c r="E52" s="13"/>
      <c r="F52" s="13"/>
      <c r="G52" s="13"/>
      <c r="H52" s="13"/>
      <c r="I52" s="13"/>
    </row>
    <row r="53" spans="2:21" x14ac:dyDescent="0.3">
      <c r="B53" s="13"/>
      <c r="C53" s="13"/>
      <c r="D53" s="13"/>
      <c r="E53" s="13"/>
      <c r="F53" s="13"/>
      <c r="G53" s="13"/>
      <c r="H53" s="13"/>
      <c r="I53" s="13"/>
    </row>
    <row r="54" spans="2:21" x14ac:dyDescent="0.3">
      <c r="B54" s="13"/>
      <c r="C54" s="13"/>
      <c r="D54" s="13"/>
      <c r="E54" s="13"/>
      <c r="F54" s="13"/>
      <c r="G54" s="13"/>
      <c r="H54" s="13"/>
      <c r="I54" s="13"/>
    </row>
    <row r="55" spans="2:21" x14ac:dyDescent="0.3">
      <c r="B55" s="13"/>
      <c r="C55" s="13"/>
      <c r="D55" s="13"/>
      <c r="E55" s="13"/>
      <c r="F55" s="13"/>
      <c r="G55" s="13"/>
      <c r="H55" s="13"/>
      <c r="I55" s="13"/>
    </row>
    <row r="56" spans="2:21" x14ac:dyDescent="0.3">
      <c r="B56" s="13"/>
      <c r="C56" s="13"/>
      <c r="D56" s="13"/>
      <c r="E56" s="13"/>
      <c r="F56" s="13"/>
      <c r="G56" s="13"/>
      <c r="H56" s="13"/>
      <c r="I56" s="13"/>
    </row>
    <row r="57" spans="2:21" x14ac:dyDescent="0.3">
      <c r="B57" s="13"/>
      <c r="C57" s="13"/>
      <c r="D57" s="13"/>
      <c r="E57" s="13"/>
      <c r="F57" s="13"/>
      <c r="G57" s="13"/>
      <c r="H57" s="13"/>
      <c r="I57" s="13"/>
    </row>
    <row r="58" spans="2:21" x14ac:dyDescent="0.3">
      <c r="B58" s="13"/>
      <c r="C58" s="13"/>
      <c r="D58" s="13"/>
      <c r="E58" s="13"/>
      <c r="F58" s="13"/>
      <c r="G58" s="13"/>
      <c r="H58" s="13"/>
      <c r="I58" s="13"/>
    </row>
    <row r="59" spans="2:21" x14ac:dyDescent="0.3">
      <c r="B59" s="13"/>
      <c r="C59" s="13"/>
      <c r="D59" s="13"/>
      <c r="E59" s="13"/>
      <c r="F59" s="13"/>
      <c r="G59" s="13"/>
      <c r="H59" s="13"/>
      <c r="I59" s="13"/>
    </row>
    <row r="60" spans="2:21" x14ac:dyDescent="0.3">
      <c r="B60" s="13"/>
      <c r="C60" s="13"/>
      <c r="D60" s="13"/>
      <c r="E60" s="13"/>
      <c r="F60" s="13"/>
      <c r="G60" s="13"/>
      <c r="H60" s="13"/>
      <c r="I60" s="13"/>
    </row>
    <row r="61" spans="2:21" x14ac:dyDescent="0.3">
      <c r="B61" s="13"/>
      <c r="C61" s="13"/>
      <c r="D61" s="13"/>
      <c r="E61" s="13"/>
      <c r="F61" s="13"/>
      <c r="G61" s="13"/>
      <c r="H61" s="13"/>
      <c r="I61" s="13"/>
    </row>
    <row r="62" spans="2:21" x14ac:dyDescent="0.3">
      <c r="B62" s="13"/>
      <c r="C62" s="13"/>
      <c r="D62" s="13"/>
      <c r="E62" s="13"/>
      <c r="F62" s="13"/>
      <c r="G62" s="13"/>
      <c r="H62" s="13"/>
      <c r="I62" s="13"/>
    </row>
    <row r="63" spans="2:21" x14ac:dyDescent="0.3">
      <c r="B63" s="13"/>
      <c r="C63" s="13"/>
      <c r="D63" s="13"/>
      <c r="E63" s="13"/>
      <c r="F63" s="13"/>
      <c r="G63" s="13"/>
      <c r="H63" s="13"/>
      <c r="I63" s="13"/>
    </row>
    <row r="64" spans="2:21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6">
    <mergeCell ref="S3:U3"/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U49 R49 O49 L49 I49 F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topLeftCell="A2" zoomScale="85" zoomScaleNormal="85" workbookViewId="0">
      <selection activeCell="I26" sqref="I26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6384" width="9.109375" style="8"/>
  </cols>
  <sheetData>
    <row r="1" spans="2:18" ht="15" x14ac:dyDescent="0.25">
      <c r="B1"/>
      <c r="C1"/>
    </row>
    <row r="2" spans="2:18" ht="15" x14ac:dyDescent="0.25">
      <c r="D2" s="12"/>
    </row>
    <row r="3" spans="2:18" s="15" customFormat="1" ht="15" x14ac:dyDescent="0.25">
      <c r="B3" s="16" t="s">
        <v>10</v>
      </c>
      <c r="D3" s="129" t="str" vm="28">
        <f>CUBEMEMBER("192.168.8.20_AKABISERVER Medlemsomraadet","[Kommune].[Region].[All].[Region Hovedstaden]")</f>
        <v>Region Hovedstaden</v>
      </c>
      <c r="E3" s="130"/>
      <c r="F3" s="131"/>
      <c r="G3" s="132" t="str" vm="22">
        <f>CUBEMEMBER("192.168.8.20_AKABISERVER Medlemsomraadet","[Kommune].[Region].[All].[Region Sjælland]")</f>
        <v>Region Sjælland</v>
      </c>
      <c r="H3" s="133"/>
      <c r="I3" s="134"/>
      <c r="J3" s="132" t="str" vm="17">
        <f>CUBEMEMBER("192.168.8.20_AKABISERVER Medlemsomraadet","[Kommune].[Region].[All].[Region Syddanmark]")</f>
        <v>Region Syddanmark</v>
      </c>
      <c r="K3" s="133"/>
      <c r="L3" s="134"/>
      <c r="M3" s="132" t="str" vm="4">
        <f>CUBEMEMBER("192.168.8.20_AKABISERVER Medlemsomraadet","[Kommune].[Region].[All].[Region Midtjylland]")</f>
        <v>Region Midtjylland</v>
      </c>
      <c r="N3" s="133"/>
      <c r="O3" s="134"/>
      <c r="P3" s="132" t="str" vm="27">
        <f>CUBEMEMBER("192.168.8.20_AKABISERVER Medlemsomraadet","[Kommune].[Region].[All].[Region Nordjylland]")</f>
        <v>Region Nordjylland</v>
      </c>
      <c r="Q3" s="133"/>
      <c r="R3" s="134"/>
    </row>
    <row r="4" spans="2:18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ht="15" x14ac:dyDescent="0.25">
      <c r="B5" s="45" t="str" vm="14">
        <f>CUBEMEMBER("192.168.8.20_AKABISERVER Medlemsomraadet","[Uddannelse].[IDA Gruppe].&amp;[Bachelorer]")</f>
        <v>Bachelorer</v>
      </c>
      <c r="C5" s="45"/>
      <c r="D5" s="46" vm="209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405</v>
      </c>
      <c r="E5" s="47" vm="950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49.715621621621615</v>
      </c>
      <c r="F5" s="48">
        <f>IFERROR(E5/D5*100,0)</f>
        <v>12.275462128795461</v>
      </c>
      <c r="G5" s="46" vm="308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54</v>
      </c>
      <c r="H5" s="49" vm="1459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3.6917837837837837</v>
      </c>
      <c r="I5" s="48">
        <f>IFERROR(H5/G5*100,0)</f>
        <v>6.8366366366366362</v>
      </c>
      <c r="J5" s="46" vm="481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108</v>
      </c>
      <c r="K5" s="49" vm="1171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13.386756756756757</v>
      </c>
      <c r="L5" s="48">
        <f>IFERROR(K5/J5*100,0)</f>
        <v>12.395145145145145</v>
      </c>
      <c r="M5" s="46" vm="372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228</v>
      </c>
      <c r="N5" s="49" vm="1107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19.704864864864867</v>
      </c>
      <c r="O5" s="48">
        <f>IFERROR(N5/M5*100,0)</f>
        <v>8.6424845898530105</v>
      </c>
      <c r="P5" s="46" vm="741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74</v>
      </c>
      <c r="Q5" s="49" vm="805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>10.127297297297297</v>
      </c>
      <c r="R5" s="48">
        <f>IFERROR(Q5/P5*100,0)</f>
        <v>13.685536888239591</v>
      </c>
    </row>
    <row r="6" spans="2:18" ht="15" x14ac:dyDescent="0.25">
      <c r="B6" s="14" t="str" vm="12">
        <f t="shared" ref="B6:B14" si="0">CUBEMEMBER("192.168.8.20_AKABISERVER Medlemsomraadet","[Uddannelse].[IDA Gruppe].&amp;[Akademiingeniør]")</f>
        <v>Akademiingeniør</v>
      </c>
      <c r="C6" s="14" t="str" vm="34">
        <f>CUBEMEMBER("192.168.8.20_AKABISERVER Medlemsomraadet",{"[Uddannelsesretning].[IDA Gruppe].&amp;[Maskin]"})</f>
        <v>Maskin</v>
      </c>
      <c r="D6" s="23" vm="206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603</v>
      </c>
      <c r="E6" s="31" vm="1177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>7.68</v>
      </c>
      <c r="F6" s="24">
        <f t="shared" ref="F6:F48" si="1">IFERROR(E6/D6*100,0)</f>
        <v>1.2736318407960199</v>
      </c>
      <c r="G6" s="23" vm="294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162</v>
      </c>
      <c r="H6" s="36" t="str" vm="1155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/>
      </c>
      <c r="I6" s="24">
        <f t="shared" ref="I6:I48" si="2">IFERROR(H6/G6*100,0)</f>
        <v>0</v>
      </c>
      <c r="J6" s="23" vm="76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Medlemsomraadet",{"[Measures].[Ledighedsmulige]"}),J$3,$B6)</f>
        <v>65</v>
      </c>
      <c r="K6" s="36" vm="999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Medlemsomraadet",{"[Measures].[Fuldtidsledige]"}),J$3,$B6)</f>
        <v>1</v>
      </c>
      <c r="L6" s="24">
        <f t="shared" ref="L6:L48" si="3">IFERROR(K6/J6*100,0)</f>
        <v>1.5384615384615385</v>
      </c>
      <c r="M6" s="23" vm="480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Medlemsomraadet",{"[Measures].[Ledighedsmulige]"}),M$3,$B6)</f>
        <v>106</v>
      </c>
      <c r="N6" s="36" vm="1520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Medlemsomraadet",{"[Measures].[Fuldtidsledige]"}),M$3,$B6)</f>
        <v>3.7600000000000002</v>
      </c>
      <c r="O6" s="24">
        <f t="shared" ref="O6:O48" si="4">IFERROR(N6/M6*100,0)</f>
        <v>3.5471698113207548</v>
      </c>
      <c r="P6" s="23" vm="377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Medlemsomraadet",{"[Measures].[Ledighedsmulige]"}),P$3,$B6)</f>
        <v>85</v>
      </c>
      <c r="Q6" s="36" vm="1141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Medlemsomraadet",{"[Measures].[Fuldtidsledige]"}),P$3,$B6)</f>
        <v>1</v>
      </c>
      <c r="R6" s="24">
        <f t="shared" ref="R6:R48" si="5">IFERROR(Q6/P6*100,0)</f>
        <v>1.1764705882352942</v>
      </c>
    </row>
    <row r="7" spans="2:18" ht="15" x14ac:dyDescent="0.25">
      <c r="B7" s="50" t="str" vm="12">
        <f t="shared" si="0"/>
        <v>Akademiingeniør</v>
      </c>
      <c r="C7" s="50" t="str" vm="40">
        <f>CUBEMEMBER("192.168.8.20_AKABISERVER Medlemsomraadet",{"[Uddannelsesretning].[IDA Gruppe].&amp;[Produktion]"})</f>
        <v>Produktion</v>
      </c>
      <c r="D7" s="51" vm="103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57</v>
      </c>
      <c r="E7" s="52" t="str" vm="865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/>
      </c>
      <c r="F7" s="53">
        <f t="shared" si="1"/>
        <v>0</v>
      </c>
      <c r="G7" s="51" vm="287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8</v>
      </c>
      <c r="H7" s="54" t="str" vm="1453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/>
      </c>
      <c r="I7" s="53">
        <f t="shared" si="2"/>
        <v>0</v>
      </c>
      <c r="J7" s="51" vm="99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Medlemsomraadet",{"[Measures].[Ledighedsmulige]"}),J$3,$B7)</f>
        <v>11</v>
      </c>
      <c r="K7" s="54" t="str" vm="956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Medlemsomraadet",{"[Measures].[Fuldtidsledige]"}),J$3,$B7)</f>
        <v/>
      </c>
      <c r="L7" s="53">
        <f t="shared" si="3"/>
        <v>0</v>
      </c>
      <c r="M7" s="51" vm="96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Medlemsomraadet",{"[Measures].[Ledighedsmulige]"}),M$3,$B7)</f>
        <v>11</v>
      </c>
      <c r="N7" s="54" vm="1525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Medlemsomraadet",{"[Measures].[Fuldtidsledige]"}),M$3,$B7)</f>
        <v>1</v>
      </c>
      <c r="O7" s="53">
        <f t="shared" si="4"/>
        <v>9.0909090909090917</v>
      </c>
      <c r="P7" s="51" vm="192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Medlemsomraadet",{"[Measures].[Ledighedsmulige]"}),P$3,$B7)</f>
        <v>15</v>
      </c>
      <c r="Q7" s="54" vm="1529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Medlemsomraadet",{"[Measures].[Fuldtidsledige]"}),P$3,$B7)</f>
        <v>1</v>
      </c>
      <c r="R7" s="53">
        <f t="shared" si="5"/>
        <v>6.666666666666667</v>
      </c>
    </row>
    <row r="8" spans="2:18" ht="15" x14ac:dyDescent="0.25">
      <c r="B8" s="9" t="str" vm="12">
        <f t="shared" si="0"/>
        <v>Akademiingeniør</v>
      </c>
      <c r="C8" s="9" t="str" vm="37">
        <f>CUBEMEMBER("192.168.8.20_AKABISERVER Medlemsomraadet",{"[Uddannelsesretning].[IDA Gruppe].&amp;[Elektronik-IT]"})</f>
        <v>Elektronik-IT</v>
      </c>
      <c r="D8" s="25" vm="185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905</v>
      </c>
      <c r="E8" s="30" vm="1456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>13.160000000000002</v>
      </c>
      <c r="F8" s="26">
        <f t="shared" si="1"/>
        <v>1.45414364640884</v>
      </c>
      <c r="G8" s="25" vm="58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190</v>
      </c>
      <c r="H8" s="35" vm="1115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>9.3729729729729723</v>
      </c>
      <c r="I8" s="26">
        <f t="shared" si="2"/>
        <v>4.9331436699857747</v>
      </c>
      <c r="J8" s="25" vm="307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Medlemsomraadet",{"[Measures].[Ledighedsmulige]"}),J$3,$B8)</f>
        <v>66</v>
      </c>
      <c r="K8" s="35" vm="1344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Medlemsomraadet",{"[Measures].[Fuldtidsledige]"}),J$3,$B8)</f>
        <v>3</v>
      </c>
      <c r="L8" s="26">
        <f t="shared" si="3"/>
        <v>4.5454545454545459</v>
      </c>
      <c r="M8" s="25" vm="62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Medlemsomraadet",{"[Measures].[Ledighedsmulige]"}),M$3,$B8)</f>
        <v>116</v>
      </c>
      <c r="N8" s="35" vm="1169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Medlemsomraadet",{"[Measures].[Fuldtidsledige]"}),M$3,$B8)</f>
        <v>1.5318918918918918</v>
      </c>
      <c r="O8" s="26">
        <f t="shared" si="4"/>
        <v>1.320596458527493</v>
      </c>
      <c r="P8" s="25" vm="738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Medlemsomraadet",{"[Measures].[Ledighedsmulige]"}),P$3,$B8)</f>
        <v>109</v>
      </c>
      <c r="Q8" s="35" vm="866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Medlemsomraadet",{"[Measures].[Fuldtidsledige]"}),P$3,$B8)</f>
        <v>1.004216216216216</v>
      </c>
      <c r="R8" s="26">
        <f t="shared" si="5"/>
        <v>0.92129928093230817</v>
      </c>
    </row>
    <row r="9" spans="2:18" ht="15" x14ac:dyDescent="0.25">
      <c r="B9" s="50" t="str" vm="12">
        <f t="shared" si="0"/>
        <v>Akademiingeniør</v>
      </c>
      <c r="C9" s="50" t="str" vm="36">
        <f>CUBEMEMBER("192.168.8.20_AKABISERVER Medlemsomraadet",{"[Uddannelsesretning].[IDA Gruppe].&amp;[Bygning]"})</f>
        <v>Bygning</v>
      </c>
      <c r="D9" s="51" vm="310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831</v>
      </c>
      <c r="E9" s="52" vm="1468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11.366486486486487</v>
      </c>
      <c r="F9" s="53">
        <f t="shared" si="1"/>
        <v>1.367808241454451</v>
      </c>
      <c r="G9" s="51" vm="20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153</v>
      </c>
      <c r="H9" s="54" vm="804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3.96</v>
      </c>
      <c r="I9" s="53">
        <f t="shared" si="2"/>
        <v>2.5882352941176472</v>
      </c>
      <c r="J9" s="51" vm="314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Medlemsomraadet",{"[Measures].[Ledighedsmulige]"}),J$3,$B9)</f>
        <v>82</v>
      </c>
      <c r="K9" s="54" vm="1439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Medlemsomraadet",{"[Measures].[Fuldtidsledige]"}),J$3,$B9)</f>
        <v>2.48</v>
      </c>
      <c r="L9" s="53">
        <f t="shared" si="3"/>
        <v>3.024390243902439</v>
      </c>
      <c r="M9" s="51" vm="7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Medlemsomraadet",{"[Measures].[Ledighedsmulige]"}),M$3,$B9)</f>
        <v>144</v>
      </c>
      <c r="N9" s="54" vm="1473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Medlemsomraadet",{"[Measures].[Fuldtidsledige]"}),M$3,$B9)</f>
        <v>2.2000000000000002</v>
      </c>
      <c r="O9" s="53">
        <f t="shared" si="4"/>
        <v>1.5277777777777779</v>
      </c>
      <c r="P9" s="51" vm="269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Medlemsomraadet",{"[Measures].[Ledighedsmulige]"}),P$3,$B9)</f>
        <v>121</v>
      </c>
      <c r="Q9" s="54" vm="1121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Medlemsomraadet",{"[Measures].[Fuldtidsledige]"}),P$3,$B9)</f>
        <v>0.8</v>
      </c>
      <c r="R9" s="53">
        <f t="shared" si="5"/>
        <v>0.66115702479338845</v>
      </c>
    </row>
    <row r="10" spans="2:18" ht="15" x14ac:dyDescent="0.25">
      <c r="B10" s="9" t="str" vm="12">
        <f t="shared" si="0"/>
        <v>Akademiingeniør</v>
      </c>
      <c r="C10" s="9" t="str" vm="39">
        <f>CUBEMEMBER("192.168.8.20_AKABISERVER Medlemsomraadet",{"[Uddannelsesretning].[IDA Gruppe].&amp;[Anlæg]"})</f>
        <v>Anlæg</v>
      </c>
      <c r="D10" s="25" vm="640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6</v>
      </c>
      <c r="E10" s="30" t="str" vm="949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/>
      </c>
      <c r="F10" s="26">
        <f t="shared" si="1"/>
        <v>0</v>
      </c>
      <c r="G10" s="25" vm="486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>1</v>
      </c>
      <c r="H10" s="35" t="str" vm="79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vm="286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Medlemsomraadet",{"[Measures].[Ledighedsmulige]"}),J$3,$B10)</f>
        <v>4</v>
      </c>
      <c r="K10" s="35" t="str" vm="1481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Medlemsomraadet",{"[Measures].[Fuldtidsledige]"}),J$3,$B10)</f>
        <v/>
      </c>
      <c r="L10" s="26">
        <f t="shared" si="3"/>
        <v>0</v>
      </c>
      <c r="M10" s="25" vm="208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Medlemsomraadet",{"[Measures].[Ledighedsmulige]"}),M$3,$B10)</f>
        <v>16</v>
      </c>
      <c r="N10" s="35" t="str" vm="108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Medlemsomraadet",{"[Measures].[Fuldtidsledige]"}),M$3,$B10)</f>
        <v/>
      </c>
      <c r="O10" s="26">
        <f t="shared" si="4"/>
        <v>0</v>
      </c>
      <c r="P10" s="25" vm="95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Medlemsomraadet",{"[Measures].[Ledighedsmulige]"}),P$3,$B10)</f>
        <v>22</v>
      </c>
      <c r="Q10" s="35" t="str" vm="1438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Medlemsomraadet",{"[Measures].[Fuldtidsledige]"}),P$3,$B10)</f>
        <v/>
      </c>
      <c r="R10" s="26">
        <f t="shared" si="5"/>
        <v>0</v>
      </c>
    </row>
    <row r="11" spans="2:18" ht="15" x14ac:dyDescent="0.25">
      <c r="B11" s="50" t="str" vm="12">
        <f t="shared" si="0"/>
        <v>Akademiingeniør</v>
      </c>
      <c r="C11" s="50" t="str" vm="33">
        <f>CUBEMEMBER("192.168.8.20_AKABISERVER Medlemsomraadet",{"[Uddannelsesretning].[IDA Gruppe].&amp;[Kemi]"})</f>
        <v>Kemi</v>
      </c>
      <c r="D11" s="51" vm="273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705</v>
      </c>
      <c r="E11" s="52" vm="1352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>6.2686486486486492</v>
      </c>
      <c r="F11" s="53">
        <f t="shared" si="1"/>
        <v>0.88917002108491483</v>
      </c>
      <c r="G11" s="51" vm="184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209</v>
      </c>
      <c r="H11" s="54" vm="1080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>2.48</v>
      </c>
      <c r="I11" s="53">
        <f t="shared" si="2"/>
        <v>1.1866028708133971</v>
      </c>
      <c r="J11" s="51" vm="490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Medlemsomraadet",{"[Measures].[Ledighedsmulige]"}),J$3,$B11)</f>
        <v>73</v>
      </c>
      <c r="K11" s="54" vm="1244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Medlemsomraadet",{"[Measures].[Fuldtidsledige]"}),J$3,$B11)</f>
        <v>2</v>
      </c>
      <c r="L11" s="53">
        <f t="shared" si="3"/>
        <v>2.7397260273972601</v>
      </c>
      <c r="M11" s="51" vm="306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Medlemsomraadet",{"[Measures].[Ledighedsmulige]"}),M$3,$B11)</f>
        <v>67</v>
      </c>
      <c r="N11" s="54" vm="1288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Medlemsomraadet",{"[Measures].[Fuldtidsledige]"}),M$3,$B11)</f>
        <v>1</v>
      </c>
      <c r="O11" s="53">
        <f t="shared" si="4"/>
        <v>1.4925373134328357</v>
      </c>
      <c r="P11" s="51" vm="212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Medlemsomraadet",{"[Measures].[Ledighedsmulige]"}),P$3,$B11)</f>
        <v>17</v>
      </c>
      <c r="Q11" s="54" vm="1513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Medlemsomraadet",{"[Measures].[Fuldtidsledige]"}),P$3,$B11)</f>
        <v>0.8</v>
      </c>
      <c r="R11" s="53">
        <f t="shared" si="5"/>
        <v>4.7058823529411766</v>
      </c>
    </row>
    <row r="12" spans="2:18" ht="15" x14ac:dyDescent="0.25">
      <c r="B12" s="9" t="str" vm="12">
        <f t="shared" si="0"/>
        <v>Akademiingeniør</v>
      </c>
      <c r="C12" s="9" t="str" vm="35">
        <f>CUBEMEMBER("192.168.8.20_AKABISERVER Medlemsomraadet",{"[Uddannelsesretning].[IDA Gruppe].&amp;[Teknisk ledelse]"})</f>
        <v>Teknisk ledelse</v>
      </c>
      <c r="D12" s="25" vm="484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9</v>
      </c>
      <c r="E12" s="30" vm="1296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>1.4054054054054055</v>
      </c>
      <c r="F12" s="26">
        <f t="shared" si="1"/>
        <v>15.615615615615615</v>
      </c>
      <c r="G12" s="25" vm="167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2</v>
      </c>
      <c r="H12" s="35" t="str" vm="793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/>
      </c>
      <c r="I12" s="26">
        <f t="shared" si="2"/>
        <v>0</v>
      </c>
      <c r="J12" s="25" vm="204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Medlemsomraadet",{"[Measures].[Ledighedsmulige]"}),J$3,$B12)</f>
        <v>4</v>
      </c>
      <c r="K12" s="35" vm="1467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Medlemsomraadet",{"[Measures].[Fuldtidsledige]"}),J$3,$B12)</f>
        <v>2.027135135135135</v>
      </c>
      <c r="L12" s="26">
        <f t="shared" si="3"/>
        <v>50.678378378378376</v>
      </c>
      <c r="M12" s="25" vm="49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Medlemsomraadet",{"[Measures].[Ledighedsmulige]"}),M$3,$B12)</f>
        <v>7</v>
      </c>
      <c r="N12" s="35" t="str" vm="1283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Medlemsomraadet",{"[Measures].[Fuldtidsledige]"}),M$3,$B12)</f>
        <v/>
      </c>
      <c r="O12" s="26">
        <f t="shared" si="4"/>
        <v>0</v>
      </c>
      <c r="P12" s="25" vm="74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Medlemsomraadet",{"[Measures].[Ledighedsmulige]"}),P$3,$B12)</f>
        <v>7</v>
      </c>
      <c r="Q12" s="35" t="str" vm="1254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Medlemsomraadet",{"[Measures].[Fuldtidsledige]"}),P$3,$B12)</f>
        <v/>
      </c>
      <c r="R12" s="26">
        <f t="shared" si="5"/>
        <v>0</v>
      </c>
    </row>
    <row r="13" spans="2:18" ht="15" x14ac:dyDescent="0.25">
      <c r="B13" s="50" t="str" vm="12">
        <f t="shared" si="0"/>
        <v>Akademiingeniør</v>
      </c>
      <c r="C13" s="50" t="str" vm="38">
        <f>CUBEMEMBER("192.168.8.20_AKABISERVER Medlemsomraadet",{"[Uddannelsesretning].[IDA Gruppe].&amp;[Nye retninger]"})</f>
        <v>Nye retninger</v>
      </c>
      <c r="D13" s="51" vm="98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2</v>
      </c>
      <c r="E13" s="52" vm="148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>1</v>
      </c>
      <c r="F13" s="53">
        <f t="shared" si="1"/>
        <v>50</v>
      </c>
      <c r="G13" s="51" t="str" vm="489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/>
      </c>
      <c r="H13" s="54" t="str" vm="1112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/>
      </c>
      <c r="I13" s="53">
        <f t="shared" si="2"/>
        <v>0</v>
      </c>
      <c r="J13" s="51" t="str" vm="82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Medlemsomraadet",{"[Measures].[Ledighedsmulige]"}),J$3,$B13)</f>
        <v/>
      </c>
      <c r="K13" s="54" t="str" vm="1289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Medlemsomraadet",{"[Measures].[Fuldtidsledige]"}),J$3,$B13)</f>
        <v/>
      </c>
      <c r="L13" s="53">
        <f t="shared" si="3"/>
        <v>0</v>
      </c>
      <c r="M13" s="51" t="str" vm="285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Medlemsomraadet",{"[Measures].[Ledighedsmulige]"}),M$3,$B13)</f>
        <v/>
      </c>
      <c r="N13" s="54" t="str" vm="127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Medlemsomraadet",{"[Measures].[Fuldtidsledige]"}),M$3,$B13)</f>
        <v/>
      </c>
      <c r="O13" s="53">
        <f t="shared" si="4"/>
        <v>0</v>
      </c>
      <c r="P13" s="51" t="str" vm="474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Medlemsomraadet",{"[Measures].[Ledighedsmulige]"}),P$3,$B13)</f>
        <v/>
      </c>
      <c r="Q13" s="54" t="str" vm="1116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Medlemsomraadet",{"[Measures].[Fuldtidsledige]"}),P$3,$B13)</f>
        <v/>
      </c>
      <c r="R13" s="53">
        <f t="shared" si="5"/>
        <v>0</v>
      </c>
    </row>
    <row r="14" spans="2:18" ht="15" x14ac:dyDescent="0.25">
      <c r="B14" s="10" t="str" vm="12">
        <f t="shared" si="0"/>
        <v>Akademiingeniør</v>
      </c>
      <c r="C14" s="10" t="str" vm="32">
        <f>CUBEMEMBER("192.168.8.20_AKABISERVER Medlemsomraadet",{"[Uddannelsesretning].[IDA Gruppe].&amp;[Øvrige retninger/uoplyste]"})</f>
        <v>Øvrige retninger/uoplyste</v>
      </c>
      <c r="D14" s="41" vm="94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109</v>
      </c>
      <c r="E14" s="42" vm="1443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1.9600000000000002</v>
      </c>
      <c r="F14" s="43">
        <f t="shared" si="1"/>
        <v>1.7981651376146792</v>
      </c>
      <c r="G14" s="41" vm="171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15</v>
      </c>
      <c r="H14" s="44" vm="1175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>0.4</v>
      </c>
      <c r="I14" s="43">
        <f t="shared" si="2"/>
        <v>2.666666666666667</v>
      </c>
      <c r="J14" s="41" vm="183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Medlemsomraadet",{"[Measures].[Ledighedsmulige]"}),J$3,$B14)</f>
        <v>26</v>
      </c>
      <c r="K14" s="44" vm="1106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Medlemsomraadet",{"[Measures].[Fuldtidsledige]"}),J$3,$B14)</f>
        <v>1.2</v>
      </c>
      <c r="L14" s="43">
        <f t="shared" si="3"/>
        <v>4.615384615384615</v>
      </c>
      <c r="M14" s="41" vm="309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Medlemsomraadet",{"[Measures].[Ledighedsmulige]"}),M$3,$B14)</f>
        <v>48</v>
      </c>
      <c r="N14" s="44" vm="1120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Medlemsomraadet",{"[Measures].[Fuldtidsledige]"}),M$3,$B14)</f>
        <v>0.84000000000000008</v>
      </c>
      <c r="O14" s="43">
        <f t="shared" si="4"/>
        <v>1.7500000000000002</v>
      </c>
      <c r="P14" s="41" vm="305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Medlemsomraadet",{"[Measures].[Ledighedsmulige]"}),P$3,$B14)</f>
        <v>58</v>
      </c>
      <c r="Q14" s="44" vm="1079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Medlemsomraadet",{"[Measures].[Fuldtidsledige]"}),P$3,$B14)</f>
        <v>2.08</v>
      </c>
      <c r="R14" s="43">
        <f t="shared" si="5"/>
        <v>3.5862068965517238</v>
      </c>
    </row>
    <row r="15" spans="2:18" ht="15" x14ac:dyDescent="0.25">
      <c r="B15" s="45" t="str" vm="3">
        <f t="shared" ref="B15:B23" si="6">CUBEMEMBER("192.168.8.20_AKABISERVER Medlemsomraadet","[Uddannelse].[IDA Gruppe].&amp;[Teknikumingeniør]")</f>
        <v>Teknikumingeniør</v>
      </c>
      <c r="C15" s="45" t="str" vm="34">
        <f>CUBEMEMBER("192.168.8.20_AKABISERVER Medlemsomraadet",{"[Uddannelsesretning].[IDA Gruppe].&amp;[Maskin]"})</f>
        <v>Maskin</v>
      </c>
      <c r="D15" s="46" vm="102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1052</v>
      </c>
      <c r="E15" s="47" vm="1114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>10.96</v>
      </c>
      <c r="F15" s="48">
        <f t="shared" si="1"/>
        <v>1.0418250950570342</v>
      </c>
      <c r="G15" s="46" vm="686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463</v>
      </c>
      <c r="H15" s="49" vm="1455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>8.5805405405405413</v>
      </c>
      <c r="I15" s="48">
        <f t="shared" si="2"/>
        <v>1.8532484968770067</v>
      </c>
      <c r="J15" s="46" vm="57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Medlemsomraadet",{"[Measures].[Ledighedsmulige]"}),J$3,$B15)</f>
        <v>1020</v>
      </c>
      <c r="K15" s="49" vm="1337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Medlemsomraadet",{"[Measures].[Fuldtidsledige]"}),J$3,$B15)</f>
        <v>16.560648648648652</v>
      </c>
      <c r="L15" s="48">
        <f t="shared" si="3"/>
        <v>1.6235930047694758</v>
      </c>
      <c r="M15" s="46" vm="203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Medlemsomraadet",{"[Measures].[Ledighedsmulige]"}),M$3,$B15)</f>
        <v>994</v>
      </c>
      <c r="N15" s="49" vm="1298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Medlemsomraadet",{"[Measures].[Fuldtidsledige]"}),M$3,$B15)</f>
        <v>17.166216216216217</v>
      </c>
      <c r="O15" s="48">
        <f t="shared" si="4"/>
        <v>1.7269835227581707</v>
      </c>
      <c r="P15" s="46" vm="475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Medlemsomraadet",{"[Measures].[Ledighedsmulige]"}),P$3,$B15)</f>
        <v>134</v>
      </c>
      <c r="Q15" s="49" vm="1277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Medlemsomraadet",{"[Measures].[Fuldtidsledige]"}),P$3,$B15)</f>
        <v>0.4</v>
      </c>
      <c r="R15" s="48">
        <f t="shared" si="5"/>
        <v>0.29850746268656719</v>
      </c>
    </row>
    <row r="16" spans="2:18" ht="15" x14ac:dyDescent="0.25">
      <c r="B16" s="9" t="str" vm="3">
        <f t="shared" si="6"/>
        <v>Teknikumingeniør</v>
      </c>
      <c r="C16" s="9" t="str" vm="40">
        <f>CUBEMEMBER("192.168.8.20_AKABISERVER Medlemsomraadet",{"[Uddannelsesretning].[IDA Gruppe].&amp;[Produktion]"})</f>
        <v>Produktion</v>
      </c>
      <c r="D16" s="25" vm="73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437</v>
      </c>
      <c r="E16" s="30" vm="1269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>10.08</v>
      </c>
      <c r="F16" s="26">
        <f t="shared" si="1"/>
        <v>2.3066361556064074</v>
      </c>
      <c r="G16" s="25" vm="207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137</v>
      </c>
      <c r="H16" s="35" vm="939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>1</v>
      </c>
      <c r="I16" s="26">
        <f t="shared" si="2"/>
        <v>0.72992700729927007</v>
      </c>
      <c r="J16" s="25" vm="589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Medlemsomraadet",{"[Measures].[Ledighedsmulige]"}),J$3,$B16)</f>
        <v>390</v>
      </c>
      <c r="K16" s="35" vm="1276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Medlemsomraadet",{"[Measures].[Fuldtidsledige]"}),J$3,$B16)</f>
        <v>10.849567567567568</v>
      </c>
      <c r="L16" s="26">
        <f t="shared" si="3"/>
        <v>2.7819404019404024</v>
      </c>
      <c r="M16" s="25" vm="293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Medlemsomraadet",{"[Measures].[Ledighedsmulige]"}),M$3,$B16)</f>
        <v>197</v>
      </c>
      <c r="N16" s="35" vm="1259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Medlemsomraadet",{"[Measures].[Fuldtidsledige]"}),M$3,$B16)</f>
        <v>5.1518918918918919</v>
      </c>
      <c r="O16" s="26">
        <f t="shared" si="4"/>
        <v>2.6151735491837016</v>
      </c>
      <c r="P16" s="25" vm="28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Medlemsomraadet",{"[Measures].[Ledighedsmulige]"}),P$3,$B16)</f>
        <v>23</v>
      </c>
      <c r="Q16" s="35" t="str" vm="1163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Medlemsomraadet",{"[Measures].[Fuldtidsledige]"}),P$3,$B16)</f>
        <v/>
      </c>
      <c r="R16" s="26">
        <f t="shared" si="5"/>
        <v>0</v>
      </c>
    </row>
    <row r="17" spans="2:18" ht="15" x14ac:dyDescent="0.25">
      <c r="B17" s="50" t="str" vm="3">
        <f t="shared" si="6"/>
        <v>Teknikumingeniør</v>
      </c>
      <c r="C17" s="50" t="str" vm="37">
        <f>CUBEMEMBER("192.168.8.20_AKABISERVER Medlemsomraadet",{"[Uddannelsesretning].[IDA Gruppe].&amp;[Elektronik-IT]"})</f>
        <v>Elektronik-IT</v>
      </c>
      <c r="D17" s="51" vm="268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1427</v>
      </c>
      <c r="E17" s="52" vm="1460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21.560810810810807</v>
      </c>
      <c r="F17" s="53">
        <f t="shared" si="1"/>
        <v>1.5109187674008975</v>
      </c>
      <c r="G17" s="51" vm="93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503</v>
      </c>
      <c r="H17" s="54" vm="1287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>14.840000000000003</v>
      </c>
      <c r="I17" s="53">
        <f t="shared" si="2"/>
        <v>2.9502982107355873</v>
      </c>
      <c r="J17" s="51" vm="61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Medlemsomraadet",{"[Measures].[Ledighedsmulige]"}),J$3,$B17)</f>
        <v>968</v>
      </c>
      <c r="K17" s="54" vm="1471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Medlemsomraadet",{"[Measures].[Fuldtidsledige]"}),J$3,$B17)</f>
        <v>8.68</v>
      </c>
      <c r="L17" s="53">
        <f t="shared" si="3"/>
        <v>0.89669421487603307</v>
      </c>
      <c r="M17" s="51" vm="182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Medlemsomraadet",{"[Measures].[Ledighedsmulige]"}),M$3,$B17)</f>
        <v>1283</v>
      </c>
      <c r="N17" s="54" vm="1272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Medlemsomraadet",{"[Measures].[Fuldtidsledige]"}),M$3,$B17)</f>
        <v>19.79972972972973</v>
      </c>
      <c r="O17" s="53">
        <f t="shared" si="4"/>
        <v>1.5432369235954584</v>
      </c>
      <c r="P17" s="51" vm="689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Medlemsomraadet",{"[Measures].[Ledighedsmulige]"}),P$3,$B17)</f>
        <v>216</v>
      </c>
      <c r="Q17" s="54" vm="1166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Medlemsomraadet",{"[Measures].[Fuldtidsledige]"}),P$3,$B17)</f>
        <v>0.4</v>
      </c>
      <c r="R17" s="53">
        <f t="shared" si="5"/>
        <v>0.1851851851851852</v>
      </c>
    </row>
    <row r="18" spans="2:18" ht="15" x14ac:dyDescent="0.25">
      <c r="B18" s="9" t="str" vm="3">
        <f t="shared" si="6"/>
        <v>Teknikumingeniør</v>
      </c>
      <c r="C18" s="9" t="str" vm="36">
        <f>CUBEMEMBER("192.168.8.20_AKABISERVER Medlemsomraadet",{"[Uddannelsesretning].[IDA Gruppe].&amp;[Bygning]"})</f>
        <v>Bygning</v>
      </c>
      <c r="D18" s="25" vm="304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752</v>
      </c>
      <c r="E18" s="30" vm="109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10.686</v>
      </c>
      <c r="F18" s="26">
        <f t="shared" si="1"/>
        <v>1.4210106382978724</v>
      </c>
      <c r="G18" s="25" vm="313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394</v>
      </c>
      <c r="H18" s="35" vm="90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>3.7432432432432434</v>
      </c>
      <c r="I18" s="26">
        <f t="shared" si="2"/>
        <v>0.95006173686376738</v>
      </c>
      <c r="J18" s="25" vm="371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Medlemsomraadet",{"[Measures].[Ledighedsmulige]"}),J$3,$B18)</f>
        <v>749</v>
      </c>
      <c r="K18" s="35" vm="1168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Medlemsomraadet",{"[Measures].[Fuldtidsledige]"}),J$3,$B18)</f>
        <v>5.2567567567567561</v>
      </c>
      <c r="L18" s="26">
        <f t="shared" si="3"/>
        <v>0.70183668314509429</v>
      </c>
      <c r="M18" s="25" vm="166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Medlemsomraadet",{"[Measures].[Ledighedsmulige]"}),M$3,$B18)</f>
        <v>860</v>
      </c>
      <c r="N18" s="35" vm="1336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Medlemsomraadet",{"[Measures].[Fuldtidsledige]"}),M$3,$B18)</f>
        <v>7.08</v>
      </c>
      <c r="O18" s="26">
        <f t="shared" si="4"/>
        <v>0.82325581395348846</v>
      </c>
      <c r="P18" s="25" vm="202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Medlemsomraadet",{"[Measures].[Ledighedsmulige]"}),P$3,$B18)</f>
        <v>115</v>
      </c>
      <c r="Q18" s="35" vm="1466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Medlemsomraadet",{"[Measures].[Fuldtidsledige]"}),P$3,$B18)</f>
        <v>0.96</v>
      </c>
      <c r="R18" s="26">
        <f t="shared" si="5"/>
        <v>0.83478260869565213</v>
      </c>
    </row>
    <row r="19" spans="2:18" ht="15" x14ac:dyDescent="0.25">
      <c r="B19" s="50" t="str" vm="3">
        <f t="shared" si="6"/>
        <v>Teknikumingeniør</v>
      </c>
      <c r="C19" s="50" t="str" vm="39">
        <f>CUBEMEMBER("192.168.8.20_AKABISERVER Medlemsomraadet",{"[Uddannelsesretning].[IDA Gruppe].&amp;[Anlæg]"})</f>
        <v>Anlæg</v>
      </c>
      <c r="D19" s="51" vm="19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>52</v>
      </c>
      <c r="E19" s="52" t="str" vm="152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vm="72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>34</v>
      </c>
      <c r="H19" s="54" t="str" vm="126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/>
      </c>
      <c r="I19" s="53">
        <f t="shared" si="2"/>
        <v>0</v>
      </c>
      <c r="J19" s="51" vm="367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Medlemsomraadet",{"[Measures].[Ledighedsmulige]"}),J$3,$B19)</f>
        <v>87</v>
      </c>
      <c r="K19" s="54" vm="116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Medlemsomraadet",{"[Measures].[Fuldtidsledige]"}),J$3,$B19)</f>
        <v>2.0388648648648648</v>
      </c>
      <c r="L19" s="53">
        <f t="shared" si="3"/>
        <v>2.3435228331780058</v>
      </c>
      <c r="M19" s="51" vm="376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Medlemsomraadet",{"[Measures].[Ledighedsmulige]"}),M$3,$B19)</f>
        <v>79</v>
      </c>
      <c r="N19" s="54" t="str" vm="1440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Medlemsomraadet",{"[Measures].[Fuldtidsledige]"}),M$3,$B19)</f>
        <v/>
      </c>
      <c r="O19" s="53">
        <f t="shared" si="4"/>
        <v>0</v>
      </c>
      <c r="P19" s="51" vm="272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Medlemsomraadet",{"[Measures].[Ledighedsmulige]"}),P$3,$B19)</f>
        <v>13</v>
      </c>
      <c r="Q19" s="54" vm="111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Medlemsomraadet",{"[Measures].[Fuldtidsledige]"}),P$3,$B19)</f>
        <v>1</v>
      </c>
      <c r="R19" s="53">
        <f t="shared" si="5"/>
        <v>7.6923076923076925</v>
      </c>
    </row>
    <row r="20" spans="2:18" ht="15" x14ac:dyDescent="0.25">
      <c r="B20" s="9" t="str" vm="3">
        <f t="shared" si="6"/>
        <v>Teknikumingeniør</v>
      </c>
      <c r="C20" s="9" t="str" vm="33">
        <f>CUBEMEMBER("192.168.8.20_AKABISERVER Medlemsomraadet",{"[Uddannelsesretning].[IDA Gruppe].&amp;[Kemi]"})</f>
        <v>Kemi</v>
      </c>
      <c r="D20" s="25" vm="283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>68</v>
      </c>
      <c r="E20" s="30" vm="1332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>1</v>
      </c>
      <c r="F20" s="26">
        <f t="shared" si="1"/>
        <v>1.4705882352941175</v>
      </c>
      <c r="G20" s="25" vm="97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50</v>
      </c>
      <c r="H20" s="35" t="str" vm="883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/>
      </c>
      <c r="I20" s="26">
        <f t="shared" si="2"/>
        <v>0</v>
      </c>
      <c r="J20" s="25" vm="9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Medlemsomraadet",{"[Measures].[Ledighedsmulige]"}),J$3,$B20)</f>
        <v>246</v>
      </c>
      <c r="K20" s="35" vm="1452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Medlemsomraadet",{"[Measures].[Fuldtidsledige]"}),J$3,$B20)</f>
        <v>2.2399999999999998</v>
      </c>
      <c r="L20" s="26">
        <f t="shared" si="3"/>
        <v>0.91056910569105676</v>
      </c>
      <c r="M20" s="25" vm="687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Medlemsomraadet",{"[Measures].[Ledighedsmulige]"}),M$3,$B20)</f>
        <v>152</v>
      </c>
      <c r="N20" s="35" vm="1268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Medlemsomraadet",{"[Measures].[Fuldtidsledige]"}),M$3,$B20)</f>
        <v>2.133837837837838</v>
      </c>
      <c r="O20" s="26">
        <f t="shared" si="4"/>
        <v>1.4038406827880512</v>
      </c>
      <c r="P20" s="25" vm="181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Medlemsomraadet",{"[Measures].[Ledighedsmulige]"}),P$3,$B20)</f>
        <v>28</v>
      </c>
      <c r="Q20" s="35" vm="1480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Medlemsomraadet",{"[Measures].[Fuldtidsledige]"}),P$3,$B20)</f>
        <v>0.6</v>
      </c>
      <c r="R20" s="26">
        <f t="shared" si="5"/>
        <v>2.1428571428571428</v>
      </c>
    </row>
    <row r="21" spans="2:18" ht="15" x14ac:dyDescent="0.25">
      <c r="B21" s="50" t="str" vm="3">
        <f t="shared" si="6"/>
        <v>Teknikumingeniør</v>
      </c>
      <c r="C21" s="50" t="str" vm="35">
        <f>CUBEMEMBER("192.168.8.20_AKABISERVER Medlemsomraadet",{"[Uddannelsesretning].[IDA Gruppe].&amp;[Teknisk ledelse]"})</f>
        <v>Teknisk ledelse</v>
      </c>
      <c r="D21" s="51" vm="56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260</v>
      </c>
      <c r="E21" s="52" vm="134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>8.5654054054054054</v>
      </c>
      <c r="F21" s="53">
        <f t="shared" si="1"/>
        <v>3.2943866943866946</v>
      </c>
      <c r="G21" s="51" vm="303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77</v>
      </c>
      <c r="H21" s="54" vm="1257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>1</v>
      </c>
      <c r="I21" s="53">
        <f t="shared" si="2"/>
        <v>1.2987012987012987</v>
      </c>
      <c r="J21" s="51" vm="211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Medlemsomraadet",{"[Measures].[Ledighedsmulige]"}),J$3,$B21)</f>
        <v>64</v>
      </c>
      <c r="K21" s="54" vm="1477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Medlemsomraadet",{"[Measures].[Fuldtidsledige]"}),J$3,$B21)</f>
        <v>0.88000000000000012</v>
      </c>
      <c r="L21" s="53">
        <f t="shared" si="3"/>
        <v>1.3750000000000002</v>
      </c>
      <c r="M21" s="51" vm="637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Medlemsomraadet",{"[Measures].[Ledighedsmulige]"}),M$3,$B21)</f>
        <v>101</v>
      </c>
      <c r="N21" s="54" t="str" vm="1165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Medlemsomraadet",{"[Measures].[Fuldtidsledige]"}),M$3,$B21)</f>
        <v/>
      </c>
      <c r="O21" s="53">
        <f t="shared" si="4"/>
        <v>0</v>
      </c>
      <c r="P21" s="51" vm="267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Medlemsomraadet",{"[Measures].[Ledighedsmulige]"}),P$3,$B21)</f>
        <v>9</v>
      </c>
      <c r="Q21" s="54" t="str" vm="115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Medlemsomraadet",{"[Measures].[Fuldtidsledige]"}),P$3,$B21)</f>
        <v/>
      </c>
      <c r="R21" s="53">
        <f t="shared" si="5"/>
        <v>0</v>
      </c>
    </row>
    <row r="22" spans="2:18" ht="15" x14ac:dyDescent="0.25">
      <c r="B22" s="9" t="str" vm="3">
        <f t="shared" si="6"/>
        <v>Teknikumingeniør</v>
      </c>
      <c r="C22" s="9" t="str" vm="38">
        <f>CUBEMEMBER("192.168.8.20_AKABISERVER Medlemsomraadet",{"[Uddannelsesretning].[IDA Gruppe].&amp;[Nye retninger]"})</f>
        <v>Nye retninger</v>
      </c>
      <c r="D22" s="25" vm="20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0</v>
      </c>
      <c r="E22" s="30" t="str" vm="1437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t="str" vm="170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/>
      </c>
      <c r="H22" s="35" t="str" vm="932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vm="7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Medlemsomraadet",{"[Measures].[Ledighedsmulige]"}),J$3,$B22)</f>
        <v>2</v>
      </c>
      <c r="K22" s="35" t="str" vm="1093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Medlemsomraadet",{"[Measures].[Fuldtidsledige]"}),J$3,$B22)</f>
        <v/>
      </c>
      <c r="L22" s="26">
        <f t="shared" si="3"/>
        <v>0</v>
      </c>
      <c r="M22" s="25" vm="165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Medlemsomraadet",{"[Measures].[Ledighedsmulige]"}),M$3,$B22)</f>
        <v>0</v>
      </c>
      <c r="N22" s="35" t="str" vm="1253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Medlemsomraadet",{"[Measures].[Fuldtidsledige]"}),M$3,$B22)</f>
        <v/>
      </c>
      <c r="O22" s="26">
        <f t="shared" si="4"/>
        <v>0</v>
      </c>
      <c r="P22" s="25" t="str" vm="740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Medlemsomraadet",{"[Measures].[Ledighedsmulige]"}),P$3,$B22)</f>
        <v/>
      </c>
      <c r="Q22" s="35" t="str" vm="1100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Medlemsomraadet",{"[Measures].[Fuldtidsledige]"}),P$3,$B22)</f>
        <v/>
      </c>
      <c r="R22" s="26">
        <f t="shared" si="5"/>
        <v>0</v>
      </c>
    </row>
    <row r="23" spans="2:18" ht="15" x14ac:dyDescent="0.25">
      <c r="B23" s="55" t="str" vm="3">
        <f t="shared" si="6"/>
        <v>Teknikumingeniør</v>
      </c>
      <c r="C23" s="55" t="str" vm="32">
        <f>CUBEMEMBER("192.168.8.20_AKABISERVER Medlemsomraadet",{"[Uddannelsesretning].[IDA Gruppe].&amp;[Øvrige retninger/uoplyste]"})</f>
        <v>Øvrige retninger/uoplyste</v>
      </c>
      <c r="D23" s="56" vm="81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187</v>
      </c>
      <c r="E23" s="57" vm="1109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>3.4799999999999995</v>
      </c>
      <c r="F23" s="58">
        <f t="shared" si="1"/>
        <v>1.8609625668449197</v>
      </c>
      <c r="G23" s="56" vm="282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46</v>
      </c>
      <c r="H23" s="59" vm="1256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>0.98918918918918919</v>
      </c>
      <c r="I23" s="58">
        <f t="shared" si="2"/>
        <v>2.1504112808460634</v>
      </c>
      <c r="J23" s="56" vm="583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Medlemsomraadet",{"[Measures].[Ledighedsmulige]"}),J$3,$B23)</f>
        <v>142</v>
      </c>
      <c r="K23" s="59" vm="1345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Medlemsomraadet",{"[Measures].[Fuldtidsledige]"}),J$3,$B23)</f>
        <v>2.4</v>
      </c>
      <c r="L23" s="58">
        <f t="shared" si="3"/>
        <v>1.6901408450704223</v>
      </c>
      <c r="M23" s="56" vm="91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Medlemsomraadet",{"[Measures].[Ledighedsmulige]"}),M$3,$B23)</f>
        <v>106</v>
      </c>
      <c r="N23" s="59" vm="1472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Medlemsomraadet",{"[Measures].[Fuldtidsledige]"}),M$3,$B23)</f>
        <v>2.48</v>
      </c>
      <c r="O23" s="58">
        <f t="shared" si="4"/>
        <v>2.3396226415094339</v>
      </c>
      <c r="P23" s="56" vm="590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Medlemsomraadet",{"[Measures].[Ledighedsmulige]"}),P$3,$B23)</f>
        <v>29</v>
      </c>
      <c r="Q23" s="59" vm="1271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Medlemsomraadet",{"[Measures].[Fuldtidsledige]"}),P$3,$B23)</f>
        <v>1</v>
      </c>
      <c r="R23" s="58">
        <f t="shared" si="5"/>
        <v>3.4482758620689653</v>
      </c>
    </row>
    <row r="24" spans="2:18" ht="15" x14ac:dyDescent="0.25">
      <c r="B24" s="14" t="str" vm="13">
        <f t="shared" ref="B24:B32" si="7">CUBEMEMBER("192.168.8.20_AKABISERVER Medlemsomraadet","[Uddannelse].[IDA Gruppe].&amp;[Diplomingeniør]")</f>
        <v>Diplomingeniør</v>
      </c>
      <c r="C24" s="14" t="str" vm="34">
        <f>CUBEMEMBER("192.168.8.20_AKABISERVER Medlemsomraadet",{"[Uddannelsesretning].[IDA Gruppe].&amp;[Maskin]"})</f>
        <v>Maskin</v>
      </c>
      <c r="D24" s="23" vm="180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630</v>
      </c>
      <c r="E24" s="31" vm="1282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17.492972972972971</v>
      </c>
      <c r="F24" s="24">
        <f t="shared" si="1"/>
        <v>2.7766623766623764</v>
      </c>
      <c r="G24" s="23" vm="5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211</v>
      </c>
      <c r="H24" s="36" vm="83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1.724864864864865</v>
      </c>
      <c r="I24" s="24">
        <f t="shared" si="2"/>
        <v>0.81747149993595492</v>
      </c>
      <c r="J24" s="23" vm="302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585</v>
      </c>
      <c r="K24" s="36" vm="1078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10.261621621621622</v>
      </c>
      <c r="L24" s="24">
        <f t="shared" si="3"/>
        <v>1.7541233541233541</v>
      </c>
      <c r="M24" s="23" vm="368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743</v>
      </c>
      <c r="N24" s="36" vm="1105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16.756540540540541</v>
      </c>
      <c r="O24" s="24">
        <f t="shared" si="4"/>
        <v>2.2552544469098978</v>
      </c>
      <c r="P24" s="23" vm="483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88</v>
      </c>
      <c r="Q24" s="36" vm="1158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>0.88000000000000012</v>
      </c>
      <c r="R24" s="24">
        <f t="shared" si="5"/>
        <v>1.0000000000000002</v>
      </c>
    </row>
    <row r="25" spans="2:18" ht="15" x14ac:dyDescent="0.25">
      <c r="B25" s="50" t="str" vm="13">
        <f t="shared" si="7"/>
        <v>Diplomingeniør</v>
      </c>
      <c r="C25" s="50" t="str" vm="40">
        <f>CUBEMEMBER("192.168.8.20_AKABISERVER Medlemsomraadet",{"[Uddannelsesretning].[IDA Gruppe].&amp;[Produktion]"})</f>
        <v>Produktion</v>
      </c>
      <c r="D25" s="51" vm="266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376</v>
      </c>
      <c r="E25" s="52" vm="1475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7.3881081081081081</v>
      </c>
      <c r="F25" s="53">
        <f t="shared" si="1"/>
        <v>1.9649223691776883</v>
      </c>
      <c r="G25" s="51" vm="200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94</v>
      </c>
      <c r="H25" s="54" vm="1333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1.6800000000000002</v>
      </c>
      <c r="I25" s="53">
        <f t="shared" si="2"/>
        <v>1.7872340425531916</v>
      </c>
      <c r="J25" s="51" vm="29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325</v>
      </c>
      <c r="K25" s="54" vm="1293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4.12</v>
      </c>
      <c r="L25" s="53">
        <f t="shared" si="3"/>
        <v>1.2676923076923077</v>
      </c>
      <c r="M25" s="51" vm="70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220</v>
      </c>
      <c r="N25" s="54" vm="1110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>3.44</v>
      </c>
      <c r="O25" s="53">
        <f t="shared" si="4"/>
        <v>1.5636363636363635</v>
      </c>
      <c r="P25" s="51" vm="164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21</v>
      </c>
      <c r="Q25" s="54" t="str" vm="1086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/>
      </c>
      <c r="R25" s="53">
        <f t="shared" si="5"/>
        <v>0</v>
      </c>
    </row>
    <row r="26" spans="2:18" ht="15" x14ac:dyDescent="0.25">
      <c r="B26" s="9" t="str" vm="13">
        <f t="shared" si="7"/>
        <v>Diplomingeniør</v>
      </c>
      <c r="C26" s="9" t="str" vm="37">
        <f>CUBEMEMBER("192.168.8.20_AKABISERVER Medlemsomraadet",{"[Uddannelsesretning].[IDA Gruppe].&amp;[Elektronik-IT]"})</f>
        <v>Elektronik-IT</v>
      </c>
      <c r="D26" s="25" vm="488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1519</v>
      </c>
      <c r="E26" s="30" vm="134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31.697297297297297</v>
      </c>
      <c r="F26" s="26">
        <f t="shared" si="1"/>
        <v>2.0867213493941605</v>
      </c>
      <c r="G26" s="25" vm="101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353</v>
      </c>
      <c r="H26" s="35" vm="79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3.5200000000000005</v>
      </c>
      <c r="I26" s="26">
        <f t="shared" si="2"/>
        <v>0.99716713881019847</v>
      </c>
      <c r="J26" s="25" vm="281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813</v>
      </c>
      <c r="K26" s="35" vm="151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12.883243243243241</v>
      </c>
      <c r="L26" s="26">
        <f t="shared" si="3"/>
        <v>1.5846547654665735</v>
      </c>
      <c r="M26" s="25" vm="479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1183</v>
      </c>
      <c r="N26" s="35" vm="1451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28.4</v>
      </c>
      <c r="O26" s="26">
        <f t="shared" si="4"/>
        <v>2.4006762468300931</v>
      </c>
      <c r="P26" s="25" vm="90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160</v>
      </c>
      <c r="Q26" s="35" vm="1431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4</v>
      </c>
      <c r="R26" s="26">
        <f t="shared" si="5"/>
        <v>2.5</v>
      </c>
    </row>
    <row r="27" spans="2:18" ht="15" x14ac:dyDescent="0.25">
      <c r="B27" s="50" t="str" vm="13">
        <f t="shared" si="7"/>
        <v>Diplomingeniør</v>
      </c>
      <c r="C27" s="50" t="str" vm="36">
        <f>CUBEMEMBER("192.168.8.20_AKABISERVER Medlemsomraadet",{"[Uddannelsesretning].[IDA Gruppe].&amp;[Bygning]"})</f>
        <v>Bygning</v>
      </c>
      <c r="D27" s="51" vm="6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1154</v>
      </c>
      <c r="E27" s="52" vm="1097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25.352162162162159</v>
      </c>
      <c r="F27" s="53">
        <f t="shared" si="1"/>
        <v>2.1968944681249702</v>
      </c>
      <c r="G27" s="51" vm="179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350</v>
      </c>
      <c r="H27" s="54" vm="1444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3.88</v>
      </c>
      <c r="I27" s="53">
        <f t="shared" si="2"/>
        <v>1.1085714285714285</v>
      </c>
      <c r="J27" s="51" vm="54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655</v>
      </c>
      <c r="K27" s="54" vm="1482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4.2</v>
      </c>
      <c r="L27" s="53">
        <f t="shared" si="3"/>
        <v>0.64122137404580148</v>
      </c>
      <c r="M27" s="51" vm="30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1078</v>
      </c>
      <c r="N27" s="54" vm="1292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>15.078378378378378</v>
      </c>
      <c r="O27" s="53">
        <f t="shared" si="4"/>
        <v>1.3987363987363988</v>
      </c>
      <c r="P27" s="51" vm="19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135</v>
      </c>
      <c r="Q27" s="54" vm="1286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>4</v>
      </c>
      <c r="R27" s="53">
        <f t="shared" si="5"/>
        <v>2.9629629629629632</v>
      </c>
    </row>
    <row r="28" spans="2:18" ht="15" x14ac:dyDescent="0.25">
      <c r="B28" s="9" t="str" vm="13">
        <f t="shared" si="7"/>
        <v>Diplomingeniør</v>
      </c>
      <c r="C28" s="9" t="str" vm="39">
        <f>CUBEMEMBER("192.168.8.20_AKABISERVER Medlemsomraadet",{"[Uddannelsesretning].[IDA Gruppe].&amp;[Anlæg]"})</f>
        <v>Anlæg</v>
      </c>
      <c r="D28" s="25" vm="477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30</v>
      </c>
      <c r="E28" s="30" t="str" vm="1267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/>
      </c>
      <c r="F28" s="26">
        <f t="shared" si="1"/>
        <v>0</v>
      </c>
      <c r="G28" s="25" vm="265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6</v>
      </c>
      <c r="H28" s="35" t="str" vm="938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/>
      </c>
      <c r="I28" s="26">
        <f t="shared" si="2"/>
        <v>0</v>
      </c>
      <c r="J28" s="25" vm="199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24</v>
      </c>
      <c r="K28" s="35" t="str" vm="1084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/>
      </c>
      <c r="L28" s="26">
        <f t="shared" si="3"/>
        <v>0</v>
      </c>
      <c r="M28" s="25" vm="31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68</v>
      </c>
      <c r="N28" s="35" vm="1295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>1.72</v>
      </c>
      <c r="O28" s="26">
        <f t="shared" si="4"/>
        <v>2.5294117647058822</v>
      </c>
      <c r="P28" s="25" vm="69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19</v>
      </c>
      <c r="Q28" s="35" vm="1247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>0.48</v>
      </c>
      <c r="R28" s="26">
        <f t="shared" si="5"/>
        <v>2.5263157894736841</v>
      </c>
    </row>
    <row r="29" spans="2:18" ht="15" x14ac:dyDescent="0.25">
      <c r="B29" s="50" t="str" vm="13">
        <f t="shared" si="7"/>
        <v>Diplomingeniør</v>
      </c>
      <c r="C29" s="50" t="str" vm="33">
        <f>CUBEMEMBER("192.168.8.20_AKABISERVER Medlemsomraadet",{"[Uddannelsesretning].[IDA Gruppe].&amp;[Kemi]"})</f>
        <v>Kemi</v>
      </c>
      <c r="D29" s="51" vm="16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274</v>
      </c>
      <c r="E29" s="52" vm="151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11.154054054054054</v>
      </c>
      <c r="F29" s="53">
        <f t="shared" si="1"/>
        <v>4.0708226474649836</v>
      </c>
      <c r="G29" s="51" vm="688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122</v>
      </c>
      <c r="H29" s="54" vm="147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2.4</v>
      </c>
      <c r="I29" s="53">
        <f t="shared" si="2"/>
        <v>1.9672131147540981</v>
      </c>
      <c r="J29" s="51" vm="271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210</v>
      </c>
      <c r="K29" s="54" vm="1526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5.6400000000000006</v>
      </c>
      <c r="L29" s="53">
        <f t="shared" si="3"/>
        <v>2.6857142857142859</v>
      </c>
      <c r="M29" s="51" vm="280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85</v>
      </c>
      <c r="N29" s="54" vm="1122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>2.04</v>
      </c>
      <c r="O29" s="53">
        <f t="shared" si="4"/>
        <v>2.4</v>
      </c>
      <c r="P29" s="51" vm="47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12</v>
      </c>
      <c r="Q29" s="54" t="str" vm="1291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/>
      </c>
      <c r="R29" s="53">
        <f t="shared" si="5"/>
        <v>0</v>
      </c>
    </row>
    <row r="30" spans="2:18" ht="15" x14ac:dyDescent="0.25">
      <c r="B30" s="9" t="str" vm="13">
        <f t="shared" si="7"/>
        <v>Diplomingeniør</v>
      </c>
      <c r="C30" s="9" t="str" vm="35">
        <f>CUBEMEMBER("192.168.8.20_AKABISERVER Medlemsomraadet",{"[Uddannelsesretning].[IDA Gruppe].&amp;[Teknisk ledelse]"})</f>
        <v>Teknisk ledelse</v>
      </c>
      <c r="D30" s="25" vm="8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326</v>
      </c>
      <c r="E30" s="30" vm="152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15.521081081081082</v>
      </c>
      <c r="F30" s="26">
        <f t="shared" si="1"/>
        <v>4.7610678162825399</v>
      </c>
      <c r="G30" s="25" vm="37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68</v>
      </c>
      <c r="H30" s="35" vm="87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5.4</v>
      </c>
      <c r="I30" s="26">
        <f t="shared" si="2"/>
        <v>7.9411764705882364</v>
      </c>
      <c r="J30" s="25" vm="178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36</v>
      </c>
      <c r="K30" s="35" vm="1465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1</v>
      </c>
      <c r="L30" s="26">
        <f t="shared" si="3"/>
        <v>2.7777777777777777</v>
      </c>
      <c r="M30" s="25" vm="5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52</v>
      </c>
      <c r="N30" s="35" vm="125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>2</v>
      </c>
      <c r="O30" s="26">
        <f t="shared" si="4"/>
        <v>3.8461538461538463</v>
      </c>
      <c r="P30" s="25" vm="300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>16</v>
      </c>
      <c r="Q30" s="35" vm="143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>1</v>
      </c>
      <c r="R30" s="26">
        <f t="shared" si="5"/>
        <v>6.25</v>
      </c>
    </row>
    <row r="31" spans="2:18" ht="15" x14ac:dyDescent="0.25">
      <c r="B31" s="50" t="str" vm="13">
        <f t="shared" si="7"/>
        <v>Diplomingeniør</v>
      </c>
      <c r="C31" s="50" t="str" vm="38">
        <f>CUBEMEMBER("192.168.8.20_AKABISERVER Medlemsomraadet",{"[Uddannelsesretning].[IDA Gruppe].&amp;[Nye retninger]"})</f>
        <v>Nye retninger</v>
      </c>
      <c r="D31" s="51" vm="21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53</v>
      </c>
      <c r="E31" s="52" vm="1260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2.6</v>
      </c>
      <c r="F31" s="53">
        <f t="shared" si="1"/>
        <v>4.9056603773584913</v>
      </c>
      <c r="G31" s="51" vm="370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11</v>
      </c>
      <c r="H31" s="54" t="str" vm="1469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/>
      </c>
      <c r="I31" s="53">
        <f t="shared" si="2"/>
        <v>0</v>
      </c>
      <c r="J31" s="51" vm="264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87</v>
      </c>
      <c r="K31" s="54" vm="116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>0.6</v>
      </c>
      <c r="L31" s="53">
        <f t="shared" si="3"/>
        <v>0.68965517241379315</v>
      </c>
      <c r="M31" s="51" vm="198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41</v>
      </c>
      <c r="N31" s="54" vm="1096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>6.2</v>
      </c>
      <c r="O31" s="53">
        <f t="shared" si="4"/>
        <v>15.121951219512194</v>
      </c>
      <c r="P31" s="51" vm="16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5</v>
      </c>
      <c r="Q31" s="54" t="str" vm="147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5"/>
        <v>0</v>
      </c>
    </row>
    <row r="32" spans="2:18" ht="15" x14ac:dyDescent="0.25">
      <c r="B32" s="10" t="str" vm="13">
        <f t="shared" si="7"/>
        <v>Diplomingeniør</v>
      </c>
      <c r="C32" s="10" t="str" vm="32">
        <f>CUBEMEMBER("192.168.8.20_AKABISERVER Medlemsomraadet",{"[Uddannelsesretning].[IDA Gruppe].&amp;[Øvrige retninger/uoplyste]"})</f>
        <v>Øvrige retninger/uoplyste</v>
      </c>
      <c r="D32" s="41" vm="6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448</v>
      </c>
      <c r="E32" s="42" vm="107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34.62016216216216</v>
      </c>
      <c r="F32" s="43">
        <f t="shared" si="1"/>
        <v>7.7277147683397676</v>
      </c>
      <c r="G32" s="41" vm="162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72</v>
      </c>
      <c r="H32" s="44" vm="1516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1.8</v>
      </c>
      <c r="I32" s="43">
        <f t="shared" si="2"/>
        <v>2.5</v>
      </c>
      <c r="J32" s="41" vm="375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305</v>
      </c>
      <c r="K32" s="44" vm="1092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24.564864864864866</v>
      </c>
      <c r="L32" s="43">
        <f t="shared" si="3"/>
        <v>8.0540540540540544</v>
      </c>
      <c r="M32" s="41" vm="80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381</v>
      </c>
      <c r="N32" s="44" vm="1519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20.967567567567567</v>
      </c>
      <c r="O32" s="43">
        <f t="shared" si="4"/>
        <v>5.5032985741647158</v>
      </c>
      <c r="P32" s="41" vm="27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51</v>
      </c>
      <c r="Q32" s="44" vm="1119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>1.2</v>
      </c>
      <c r="R32" s="43">
        <f t="shared" si="5"/>
        <v>2.3529411764705883</v>
      </c>
    </row>
    <row r="33" spans="2:18" ht="15" x14ac:dyDescent="0.25">
      <c r="B33" s="50" t="str" vm="11">
        <f t="shared" ref="B33:B41" si="8">CUBEMEMBER("192.168.8.20_AKABISERVER Medlemsomraadet","[Uddannelse].[IDA Gruppe].&amp;[Civilingeniører]")</f>
        <v>Civilingeniører</v>
      </c>
      <c r="C33" s="50" t="str" vm="34">
        <f>CUBEMEMBER("192.168.8.20_AKABISERVER Medlemsomraadet",{"[Uddannelsesretning].[IDA Gruppe].&amp;[Maskin]"})</f>
        <v>Maskin</v>
      </c>
      <c r="D33" s="51" vm="366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1338</v>
      </c>
      <c r="E33" s="52" vm="1290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13.12</v>
      </c>
      <c r="F33" s="53">
        <f t="shared" si="1"/>
        <v>0.98056801195814636</v>
      </c>
      <c r="G33" s="51" vm="8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234</v>
      </c>
      <c r="H33" s="54" vm="1285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2</v>
      </c>
      <c r="I33" s="53">
        <f t="shared" si="2"/>
        <v>0.85470085470085477</v>
      </c>
      <c r="J33" s="51" vm="37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262</v>
      </c>
      <c r="K33" s="54" vm="1159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3.9535135135135135</v>
      </c>
      <c r="L33" s="53">
        <f t="shared" si="3"/>
        <v>1.5089746234784402</v>
      </c>
      <c r="M33" s="51" vm="177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417</v>
      </c>
      <c r="N33" s="54" vm="1113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8.8767567567567571</v>
      </c>
      <c r="O33" s="53">
        <f t="shared" si="4"/>
        <v>2.1287186467042583</v>
      </c>
      <c r="P33" s="51" vm="52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242</v>
      </c>
      <c r="Q33" s="54" vm="1101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>2.4048648648648649</v>
      </c>
      <c r="R33" s="53">
        <f t="shared" si="5"/>
        <v>0.99374581192763023</v>
      </c>
    </row>
    <row r="34" spans="2:18" x14ac:dyDescent="0.3">
      <c r="B34" s="9" t="str" vm="11">
        <f t="shared" si="8"/>
        <v>Civilingeniører</v>
      </c>
      <c r="C34" s="9" t="str" vm="40">
        <f>CUBEMEMBER("192.168.8.20_AKABISERVER Medlemsomraadet",{"[Uddannelsesretning].[IDA Gruppe].&amp;[Produktion]"})</f>
        <v>Produktion</v>
      </c>
      <c r="D34" s="25" vm="29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278</v>
      </c>
      <c r="E34" s="30" vm="1072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3.8</v>
      </c>
      <c r="F34" s="26">
        <f t="shared" si="1"/>
        <v>1.3669064748201438</v>
      </c>
      <c r="G34" s="25" vm="29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27</v>
      </c>
      <c r="H34" s="35" t="str" vm="1002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/>
      </c>
      <c r="I34" s="26">
        <f t="shared" si="2"/>
        <v>0</v>
      </c>
      <c r="J34" s="25" vm="586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79</v>
      </c>
      <c r="K34" s="35" t="str" vm="1458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/>
      </c>
      <c r="L34" s="26">
        <f t="shared" si="3"/>
        <v>0</v>
      </c>
      <c r="M34" s="25" vm="263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172</v>
      </c>
      <c r="N34" s="35" vm="1104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2.8</v>
      </c>
      <c r="O34" s="26">
        <f t="shared" si="4"/>
        <v>1.6279069767441861</v>
      </c>
      <c r="P34" s="25" vm="197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136</v>
      </c>
      <c r="Q34" s="35" vm="1281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>3.4137837837837837</v>
      </c>
      <c r="R34" s="26">
        <f t="shared" si="5"/>
        <v>2.5101351351351351</v>
      </c>
    </row>
    <row r="35" spans="2:18" x14ac:dyDescent="0.3">
      <c r="B35" s="50" t="str" vm="11">
        <f t="shared" si="8"/>
        <v>Civilingeniører</v>
      </c>
      <c r="C35" s="50" t="str" vm="37">
        <f>CUBEMEMBER("192.168.8.20_AKABISERVER Medlemsomraadet",{"[Uddannelsesretning].[IDA Gruppe].&amp;[Elektronik-IT]"})</f>
        <v>Elektronik-IT</v>
      </c>
      <c r="D35" s="51" vm="584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3818</v>
      </c>
      <c r="E35" s="52" vm="1070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67.138378378378377</v>
      </c>
      <c r="F35" s="53">
        <f t="shared" si="1"/>
        <v>1.7584698370450074</v>
      </c>
      <c r="G35" s="51" vm="67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476</v>
      </c>
      <c r="H35" s="54" vm="109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4.7351351351351347</v>
      </c>
      <c r="I35" s="53">
        <f t="shared" si="2"/>
        <v>0.99477628889393588</v>
      </c>
      <c r="J35" s="51" vm="161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529</v>
      </c>
      <c r="K35" s="54" vm="126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13.983783783783784</v>
      </c>
      <c r="L35" s="53">
        <f t="shared" si="3"/>
        <v>2.6434373882389006</v>
      </c>
      <c r="M35" s="51" vm="639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903</v>
      </c>
      <c r="N35" s="54" vm="1083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10.506756756756756</v>
      </c>
      <c r="O35" s="53">
        <f t="shared" si="4"/>
        <v>1.1635389542366286</v>
      </c>
      <c r="P35" s="51" vm="100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991</v>
      </c>
      <c r="Q35" s="54" vm="1294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13.16</v>
      </c>
      <c r="R35" s="53">
        <f t="shared" si="5"/>
        <v>1.3279515640766901</v>
      </c>
    </row>
    <row r="36" spans="2:18" x14ac:dyDescent="0.3">
      <c r="B36" s="9" t="str" vm="11">
        <f t="shared" si="8"/>
        <v>Civilingeniører</v>
      </c>
      <c r="C36" s="9" t="str" vm="36">
        <f>CUBEMEMBER("192.168.8.20_AKABISERVER Medlemsomraadet",{"[Uddannelsesretning].[IDA Gruppe].&amp;[Bygning]"})</f>
        <v>Bygning</v>
      </c>
      <c r="D36" s="25" vm="278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2640</v>
      </c>
      <c r="E36" s="30" vm="1153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32.654864864864862</v>
      </c>
      <c r="F36" s="26">
        <f t="shared" si="1"/>
        <v>1.2369266994266994</v>
      </c>
      <c r="G36" s="25" vm="582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353</v>
      </c>
      <c r="H36" s="35" vm="1489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6</v>
      </c>
      <c r="I36" s="26">
        <f t="shared" si="2"/>
        <v>1.6997167138810201</v>
      </c>
      <c r="J36" s="25" vm="87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402</v>
      </c>
      <c r="K36" s="35" vm="1154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9.64</v>
      </c>
      <c r="L36" s="26">
        <f t="shared" si="3"/>
        <v>2.3980099502487562</v>
      </c>
      <c r="M36" s="25" vm="189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631</v>
      </c>
      <c r="N36" s="35" vm="1266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14.76</v>
      </c>
      <c r="O36" s="26">
        <f t="shared" si="4"/>
        <v>2.339144215530903</v>
      </c>
      <c r="P36" s="25" vm="176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464</v>
      </c>
      <c r="Q36" s="35" vm="145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9.3113513513513517</v>
      </c>
      <c r="R36" s="26">
        <f t="shared" si="5"/>
        <v>2.0067567567567566</v>
      </c>
    </row>
    <row r="37" spans="2:18" x14ac:dyDescent="0.3">
      <c r="B37" s="50" t="str" vm="11">
        <f t="shared" si="8"/>
        <v>Civilingeniører</v>
      </c>
      <c r="C37" s="50" t="str" vm="39">
        <f>CUBEMEMBER("192.168.8.20_AKABISERVER Medlemsomraadet",{"[Uddannelsesretning].[IDA Gruppe].&amp;[Anlæg]"})</f>
        <v>Anlæg</v>
      </c>
      <c r="D37" s="51" vm="51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63</v>
      </c>
      <c r="E37" s="52" vm="151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</v>
      </c>
      <c r="F37" s="53">
        <f t="shared" si="1"/>
        <v>1.5873015873015872</v>
      </c>
      <c r="G37" s="51" vm="298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10</v>
      </c>
      <c r="H37" s="54" t="str" vm="133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/>
      </c>
      <c r="I37" s="53">
        <f t="shared" si="2"/>
        <v>0</v>
      </c>
      <c r="J37" s="51" vm="59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24</v>
      </c>
      <c r="K37" s="54" t="str" vm="1103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3"/>
        <v>0</v>
      </c>
      <c r="M37" s="51" vm="482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41</v>
      </c>
      <c r="N37" s="54" t="str" vm="1476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/>
      </c>
      <c r="O37" s="53">
        <f t="shared" si="4"/>
        <v>0</v>
      </c>
      <c r="P37" s="51" vm="262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71</v>
      </c>
      <c r="Q37" s="54" vm="1250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>4.32</v>
      </c>
      <c r="R37" s="53">
        <f t="shared" si="5"/>
        <v>6.0845070422535219</v>
      </c>
    </row>
    <row r="38" spans="2:18" x14ac:dyDescent="0.3">
      <c r="B38" s="9" t="str" vm="11">
        <f t="shared" si="8"/>
        <v>Civilingeniører</v>
      </c>
      <c r="C38" s="9" t="str" vm="33">
        <f>CUBEMEMBER("192.168.8.20_AKABISERVER Medlemsomraadet",{"[Uddannelsesretning].[IDA Gruppe].&amp;[Kemi]"})</f>
        <v>Kemi</v>
      </c>
      <c r="D38" s="25" vm="19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2106</v>
      </c>
      <c r="E38" s="30" vm="1430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42.366864864864858</v>
      </c>
      <c r="F38" s="26">
        <f t="shared" si="1"/>
        <v>2.0117219783886449</v>
      </c>
      <c r="G38" s="25" vm="638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372</v>
      </c>
      <c r="H38" s="35" vm="1246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2.2000000000000002</v>
      </c>
      <c r="I38" s="26">
        <f t="shared" si="2"/>
        <v>0.59139784946236562</v>
      </c>
      <c r="J38" s="25" vm="6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305</v>
      </c>
      <c r="K38" s="35" vm="1275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2.9470270270270271</v>
      </c>
      <c r="L38" s="26">
        <f t="shared" si="3"/>
        <v>0.9662383695170581</v>
      </c>
      <c r="M38" s="25" vm="160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231</v>
      </c>
      <c r="N38" s="35" vm="1347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5.6400000000000006</v>
      </c>
      <c r="O38" s="26">
        <f t="shared" si="4"/>
        <v>2.4415584415584419</v>
      </c>
      <c r="P38" s="25" vm="48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108</v>
      </c>
      <c r="Q38" s="35" vm="1524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3.9200000000000004</v>
      </c>
      <c r="R38" s="26">
        <f t="shared" si="5"/>
        <v>3.6296296296296298</v>
      </c>
    </row>
    <row r="39" spans="2:18" x14ac:dyDescent="0.3">
      <c r="B39" s="50" t="str" vm="11">
        <f t="shared" si="8"/>
        <v>Civilingeniører</v>
      </c>
      <c r="C39" s="50" t="str" vm="35">
        <f>CUBEMEMBER("192.168.8.20_AKABISERVER Medlemsomraadet",{"[Uddannelsesretning].[IDA Gruppe].&amp;[Teknisk ledelse]"})</f>
        <v>Teknisk ledelse</v>
      </c>
      <c r="D39" s="51" vm="27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359</v>
      </c>
      <c r="E39" s="52" vm="1339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12.554756756756758</v>
      </c>
      <c r="F39" s="53">
        <f t="shared" si="1"/>
        <v>3.4971467289016038</v>
      </c>
      <c r="G39" s="51" vm="277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38</v>
      </c>
      <c r="H39" s="54" t="str" vm="1085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/>
      </c>
      <c r="I39" s="53">
        <f t="shared" si="2"/>
        <v>0</v>
      </c>
      <c r="J39" s="51" vm="47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60</v>
      </c>
      <c r="K39" s="54" vm="1108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>1</v>
      </c>
      <c r="L39" s="53">
        <f t="shared" si="3"/>
        <v>1.6666666666666667</v>
      </c>
      <c r="M39" s="51" vm="86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117</v>
      </c>
      <c r="N39" s="54" vm="1343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>3.2</v>
      </c>
      <c r="O39" s="53">
        <f t="shared" si="4"/>
        <v>2.7350427350427351</v>
      </c>
      <c r="P39" s="51" vm="79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103</v>
      </c>
      <c r="Q39" s="54" vm="1081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>2</v>
      </c>
      <c r="R39" s="53">
        <f t="shared" si="5"/>
        <v>1.9417475728155338</v>
      </c>
    </row>
    <row r="40" spans="2:18" x14ac:dyDescent="0.3">
      <c r="B40" s="9" t="str" vm="11">
        <f t="shared" si="8"/>
        <v>Civilingeniører</v>
      </c>
      <c r="C40" s="9" t="str" vm="38">
        <f>CUBEMEMBER("192.168.8.20_AKABISERVER Medlemsomraadet",{"[Uddannelsesretning].[IDA Gruppe].&amp;[Nye retninger]"})</f>
        <v>Nye retninger</v>
      </c>
      <c r="D40" s="25" vm="175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573</v>
      </c>
      <c r="E40" s="30" vm="1442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41.651351351351352</v>
      </c>
      <c r="F40" s="26">
        <f t="shared" si="1"/>
        <v>7.2689967454365361</v>
      </c>
      <c r="G40" s="25" vm="50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40</v>
      </c>
      <c r="H40" s="35" vm="827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2.12</v>
      </c>
      <c r="I40" s="26">
        <f t="shared" si="2"/>
        <v>5.3000000000000007</v>
      </c>
      <c r="J40" s="25" vm="297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75</v>
      </c>
      <c r="K40" s="35" vm="1464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2.4</v>
      </c>
      <c r="L40" s="26">
        <f t="shared" si="3"/>
        <v>3.2</v>
      </c>
      <c r="M40" s="25" vm="311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212</v>
      </c>
      <c r="N40" s="35" vm="143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>15.236756756756758</v>
      </c>
      <c r="O40" s="26">
        <f t="shared" si="4"/>
        <v>7.1871494135645086</v>
      </c>
      <c r="P40" s="25" vm="47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>249</v>
      </c>
      <c r="Q40" s="35" vm="1071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>32.411081081081079</v>
      </c>
      <c r="R40" s="26">
        <f t="shared" si="5"/>
        <v>13.01649842613698</v>
      </c>
    </row>
    <row r="41" spans="2:18" x14ac:dyDescent="0.3">
      <c r="B41" s="55" t="str" vm="11">
        <f t="shared" si="8"/>
        <v>Civilingeniører</v>
      </c>
      <c r="C41" s="55" t="str" vm="32">
        <f>CUBEMEMBER("192.168.8.20_AKABISERVER Medlemsomraadet",{"[Uddannelsesretning].[IDA Gruppe].&amp;[Øvrige retninger/uoplyste]"})</f>
        <v>Øvrige retninger/uoplyste</v>
      </c>
      <c r="D41" s="56" vm="261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4001</v>
      </c>
      <c r="E41" s="57" vm="109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176.81124324324324</v>
      </c>
      <c r="F41" s="58">
        <f t="shared" si="1"/>
        <v>4.4191762870093285</v>
      </c>
      <c r="G41" s="56" vm="19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398</v>
      </c>
      <c r="H41" s="59" vm="1284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15.277837837837838</v>
      </c>
      <c r="I41" s="58">
        <f t="shared" si="2"/>
        <v>3.8386527230748335</v>
      </c>
      <c r="J41" s="56" vm="290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704</v>
      </c>
      <c r="K41" s="59" vm="111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27.122972972972974</v>
      </c>
      <c r="L41" s="58">
        <f t="shared" si="3"/>
        <v>3.8526950245700249</v>
      </c>
      <c r="M41" s="56" vm="6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1025</v>
      </c>
      <c r="N41" s="59" vm="109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37.436270270270271</v>
      </c>
      <c r="O41" s="58">
        <f t="shared" si="4"/>
        <v>3.6523190507580754</v>
      </c>
      <c r="P41" s="56" vm="159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850</v>
      </c>
      <c r="Q41" s="59" vm="1162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45.216486486486481</v>
      </c>
      <c r="R41" s="58">
        <f t="shared" si="5"/>
        <v>5.3195866454689975</v>
      </c>
    </row>
    <row r="42" spans="2:18" x14ac:dyDescent="0.3">
      <c r="B42" s="14" t="str" vm="10">
        <f>CUBEMEMBER("192.168.8.20_AKABISERVER Medlemsomraadet","[Uddannelse].[IDA Gruppe].&amp;[Cand.scient]")</f>
        <v>Cand.scient</v>
      </c>
      <c r="C42" s="14" t="str" vm="44">
        <f>CUBEMEMBER("192.168.8.20_AKABISERVER Medlemsomraadet",{"[Uddannelsesretning].[IDA Gruppe Cand Scient].&amp;[Data og IT]"})</f>
        <v>Data og IT</v>
      </c>
      <c r="D42" s="23" vm="58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167</v>
      </c>
      <c r="E42" s="31" vm="1251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1</v>
      </c>
      <c r="F42" s="24">
        <f t="shared" si="1"/>
        <v>0.5988023952095809</v>
      </c>
      <c r="G42" s="23" vm="16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23</v>
      </c>
      <c r="H42" s="36" t="str" vm="1335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/>
      </c>
      <c r="I42" s="24">
        <f t="shared" si="2"/>
        <v>0</v>
      </c>
      <c r="J42" s="23" vm="276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52</v>
      </c>
      <c r="K42" s="36" vm="1091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>1.4</v>
      </c>
      <c r="L42" s="24">
        <f t="shared" si="3"/>
        <v>2.6923076923076921</v>
      </c>
      <c r="M42" s="23" vm="472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131</v>
      </c>
      <c r="N42" s="36" vm="1076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3.629189189189189</v>
      </c>
      <c r="O42" s="24">
        <f t="shared" si="4"/>
        <v>2.7703734268619762</v>
      </c>
      <c r="P42" s="23" vm="8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107</v>
      </c>
      <c r="Q42" s="36" vm="1329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>2.4</v>
      </c>
      <c r="R42" s="24">
        <f t="shared" si="5"/>
        <v>2.2429906542056073</v>
      </c>
    </row>
    <row r="43" spans="2:18" x14ac:dyDescent="0.3">
      <c r="B43" s="50" t="str" vm="10">
        <f>CUBEMEMBER("192.168.8.20_AKABISERVER Medlemsomraadet","[Uddannelse].[IDA Gruppe].&amp;[Cand.scient]")</f>
        <v>Cand.scient</v>
      </c>
      <c r="C43" s="50" t="str" vm="42">
        <f>CUBEMEMBER("192.168.8.20_AKABISERVER Medlemsomraadet",{"[Uddannelsesretning].[IDA Gruppe Cand Scient].&amp;[Matematik-Fysik-Kemi]"})</f>
        <v>Matematik-Fysik-Kemi</v>
      </c>
      <c r="D43" s="51" vm="188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415</v>
      </c>
      <c r="E43" s="52" vm="1527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36.039459459459458</v>
      </c>
      <c r="F43" s="53">
        <f t="shared" si="1"/>
        <v>8.6842070986649293</v>
      </c>
      <c r="G43" s="51" vm="174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43</v>
      </c>
      <c r="H43" s="54" vm="1515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1.7600000000000002</v>
      </c>
      <c r="I43" s="53">
        <f t="shared" si="2"/>
        <v>4.0930232558139537</v>
      </c>
      <c r="J43" s="51" vm="49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75</v>
      </c>
      <c r="K43" s="54" vm="1454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5</v>
      </c>
      <c r="L43" s="53">
        <f t="shared" si="3"/>
        <v>6.666666666666667</v>
      </c>
      <c r="M43" s="51" vm="296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138</v>
      </c>
      <c r="N43" s="54" vm="127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>10.119999999999999</v>
      </c>
      <c r="O43" s="53">
        <f t="shared" si="4"/>
        <v>7.333333333333333</v>
      </c>
      <c r="P43" s="51" vm="48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19</v>
      </c>
      <c r="Q43" s="54" vm="1297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>1</v>
      </c>
      <c r="R43" s="53">
        <f t="shared" si="5"/>
        <v>5.2631578947368416</v>
      </c>
    </row>
    <row r="44" spans="2:18" x14ac:dyDescent="0.3">
      <c r="B44" s="9" t="str" vm="10">
        <f>CUBEMEMBER("192.168.8.20_AKABISERVER Medlemsomraadet","[Uddannelse].[IDA Gruppe].&amp;[Cand.scient]")</f>
        <v>Cand.scient</v>
      </c>
      <c r="C44" s="9" t="str" vm="31">
        <f>CUBEMEMBER("192.168.8.20_AKABISERVER Medlemsomraadet",{"[Uddannelsesretning].[IDA Gruppe Cand Scient].&amp;[Geo-bio]"})</f>
        <v>Geo-bio</v>
      </c>
      <c r="D44" s="25" vm="36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370</v>
      </c>
      <c r="E44" s="30" vm="1429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55.280918918918914</v>
      </c>
      <c r="F44" s="26">
        <f t="shared" si="1"/>
        <v>14.940788897005111</v>
      </c>
      <c r="G44" s="25" vm="260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44</v>
      </c>
      <c r="H44" s="35" vm="864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6.163243243243242</v>
      </c>
      <c r="I44" s="26">
        <f t="shared" si="2"/>
        <v>14.007371007371006</v>
      </c>
      <c r="J44" s="25" vm="19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88</v>
      </c>
      <c r="K44" s="35" vm="1449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9.8870270270270257</v>
      </c>
      <c r="L44" s="26">
        <f t="shared" si="3"/>
        <v>11.235257985257983</v>
      </c>
      <c r="M44" s="25" vm="78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168</v>
      </c>
      <c r="N44" s="35" vm="1258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14.209297297297296</v>
      </c>
      <c r="O44" s="26">
        <f t="shared" si="4"/>
        <v>8.4579150579150575</v>
      </c>
      <c r="P44" s="25" vm="6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38</v>
      </c>
      <c r="Q44" s="35" vm="1479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>8.52</v>
      </c>
      <c r="R44" s="26">
        <f t="shared" si="5"/>
        <v>22.421052631578949</v>
      </c>
    </row>
    <row r="45" spans="2:18" x14ac:dyDescent="0.3">
      <c r="B45" s="50" t="str" vm="10">
        <f>CUBEMEMBER("192.168.8.20_AKABISERVER Medlemsomraadet","[Uddannelse].[IDA Gruppe].&amp;[Cand.scient]")</f>
        <v>Cand.scient</v>
      </c>
      <c r="C45" s="50" t="str" vm="43">
        <f>CUBEMEMBER("192.168.8.20_AKABISERVER Medlemsomraadet",{"[Uddannelsesretning].[IDA Gruppe Cand Scient].&amp;[Medicin mv.]"})</f>
        <v>Medicin mv.</v>
      </c>
      <c r="D45" s="51" vm="158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43</v>
      </c>
      <c r="E45" s="52" vm="107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8.9037837837837834</v>
      </c>
      <c r="F45" s="53">
        <f t="shared" si="1"/>
        <v>20.70647391577624</v>
      </c>
      <c r="G45" s="51" vm="37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2</v>
      </c>
      <c r="H45" s="54" t="str" vm="125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/>
      </c>
      <c r="I45" s="53">
        <f t="shared" si="2"/>
        <v>0</v>
      </c>
      <c r="J45" s="51" vm="289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9</v>
      </c>
      <c r="K45" s="54" vm="1157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>0.7567567567567568</v>
      </c>
      <c r="L45" s="53">
        <f t="shared" si="3"/>
        <v>8.408408408408409</v>
      </c>
      <c r="M45" s="51" vm="275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12</v>
      </c>
      <c r="N45" s="54" vm="144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>1</v>
      </c>
      <c r="O45" s="53">
        <f t="shared" si="4"/>
        <v>8.3333333333333321</v>
      </c>
      <c r="P45" s="51" vm="365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>11</v>
      </c>
      <c r="Q45" s="54" vm="142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>0.32</v>
      </c>
      <c r="R45" s="53">
        <f t="shared" si="5"/>
        <v>2.9090909090909092</v>
      </c>
    </row>
    <row r="46" spans="2:18" x14ac:dyDescent="0.3">
      <c r="B46" s="10" t="str" vm="10">
        <f>CUBEMEMBER("192.168.8.20_AKABISERVER Medlemsomraadet","[Uddannelse].[IDA Gruppe].&amp;[Cand.scient]")</f>
        <v>Cand.scient</v>
      </c>
      <c r="C46" s="10" t="str" vm="41">
        <f>CUBEMEMBER("192.168.8.20_AKABISERVER Medlemsomraadet",{"[Uddannelsesretning].[IDA Gruppe Cand Scient].&amp;[Øvrige retninger/uoplyste]"})</f>
        <v>Øvrige retninger/uoplyste</v>
      </c>
      <c r="D46" s="41" vm="8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2120</v>
      </c>
      <c r="E46" s="42" vm="1245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281.57464864864858</v>
      </c>
      <c r="F46" s="43">
        <f t="shared" si="1"/>
        <v>13.281823049464556</v>
      </c>
      <c r="G46" s="41" vm="18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182</v>
      </c>
      <c r="H46" s="44" vm="857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23.183081081081081</v>
      </c>
      <c r="I46" s="43">
        <f t="shared" si="2"/>
        <v>12.737956637956637</v>
      </c>
      <c r="J46" s="41" vm="17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323</v>
      </c>
      <c r="K46" s="44" vm="1280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41.803243243243244</v>
      </c>
      <c r="L46" s="43">
        <f t="shared" si="3"/>
        <v>12.942180570663542</v>
      </c>
      <c r="M46" s="41" vm="48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575</v>
      </c>
      <c r="N46" s="44" vm="1434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75.131135135135139</v>
      </c>
      <c r="O46" s="43">
        <f t="shared" si="4"/>
        <v>13.06628437132785</v>
      </c>
      <c r="P46" s="41" vm="295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326</v>
      </c>
      <c r="Q46" s="44" vm="1331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>49.294270270270275</v>
      </c>
      <c r="R46" s="43">
        <f t="shared" si="5"/>
        <v>15.120941800696402</v>
      </c>
    </row>
    <row r="47" spans="2:18" x14ac:dyDescent="0.3">
      <c r="B47" s="50" t="str" vm="2">
        <f>CUBEMEMBER("192.168.8.20_AKABISERVER Medlemsomraadet","[Uddannelse].[IDA Gruppe].&amp;[Cand.it]")</f>
        <v>Cand.it</v>
      </c>
      <c r="C47" s="50"/>
      <c r="D47" s="51" vm="587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1065</v>
      </c>
      <c r="E47" s="52" vm="786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54.357675675675679</v>
      </c>
      <c r="F47" s="53">
        <f t="shared" si="1"/>
        <v>5.1040071056972467</v>
      </c>
      <c r="G47" s="51" vm="585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73</v>
      </c>
      <c r="H47" s="54" vm="132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0.8</v>
      </c>
      <c r="I47" s="53">
        <f t="shared" si="2"/>
        <v>1.095890410958904</v>
      </c>
      <c r="J47" s="51" vm="25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95</v>
      </c>
      <c r="K47" s="54" vm="948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12.903783783783783</v>
      </c>
      <c r="L47" s="53">
        <f t="shared" si="3"/>
        <v>13.582930298719772</v>
      </c>
      <c r="M47" s="51" vm="19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183</v>
      </c>
      <c r="N47" s="54" vm="1418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10.773405405405406</v>
      </c>
      <c r="O47" s="53">
        <f t="shared" si="4"/>
        <v>5.8871067789100575</v>
      </c>
      <c r="P47" s="51" vm="77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83</v>
      </c>
      <c r="Q47" s="54" vm="893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16.07135135135135</v>
      </c>
      <c r="R47" s="53">
        <f t="shared" si="5"/>
        <v>19.363073917290784</v>
      </c>
    </row>
    <row r="48" spans="2:18" x14ac:dyDescent="0.3">
      <c r="B48" s="9" t="str" vm="9">
        <f>CUBEMEMBER("192.168.8.20_AKABISERVER Medlemsomraadet","[Uddannelse].[IDA Gruppe].&amp;[Phd]")</f>
        <v>Phd</v>
      </c>
      <c r="C48" s="9"/>
      <c r="D48" s="25" vm="63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273</v>
      </c>
      <c r="E48" s="30" vm="93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16.138378378378381</v>
      </c>
      <c r="F48" s="26">
        <f t="shared" si="1"/>
        <v>5.9114939114939125</v>
      </c>
      <c r="G48" s="25" vm="157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15</v>
      </c>
      <c r="H48" s="35" vm="146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1</v>
      </c>
      <c r="I48" s="26">
        <f t="shared" si="2"/>
        <v>6.666666666666667</v>
      </c>
      <c r="J48" s="25" vm="739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38</v>
      </c>
      <c r="K48" s="35" vm="80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1.0399999999999998</v>
      </c>
      <c r="L48" s="26">
        <f t="shared" si="3"/>
        <v>2.7368421052631575</v>
      </c>
      <c r="M48" s="25" vm="288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61</v>
      </c>
      <c r="N48" s="35" vm="142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>1.44</v>
      </c>
      <c r="O48" s="26">
        <f t="shared" si="4"/>
        <v>2.360655737704918</v>
      </c>
      <c r="P48" s="25" vm="274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28</v>
      </c>
      <c r="Q48" s="35" vm="931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2</v>
      </c>
      <c r="R48" s="26">
        <f t="shared" si="5"/>
        <v>7.1428571428571423</v>
      </c>
    </row>
    <row r="49" spans="2:18" s="17" customFormat="1" x14ac:dyDescent="0.3">
      <c r="B49" s="60" t="s">
        <v>2</v>
      </c>
      <c r="C49" s="61"/>
      <c r="D49" s="62">
        <f>SUM(D5:D48)</f>
        <v>32306</v>
      </c>
      <c r="E49" s="63">
        <f>SUM(E5:E48)</f>
        <v>1149.1065405405402</v>
      </c>
      <c r="F49" s="118">
        <f>E49/D49*100</f>
        <v>3.5569446559169817</v>
      </c>
      <c r="G49" s="62">
        <f>SUM(G5:G48)</f>
        <v>6115</v>
      </c>
      <c r="H49" s="64">
        <f>SUM(H5:H48)</f>
        <v>135.7018918918919</v>
      </c>
      <c r="I49" s="118">
        <f>H49/G49*100</f>
        <v>2.2191642173653623</v>
      </c>
      <c r="J49" s="62">
        <f>SUM(J5:J48)</f>
        <v>10267</v>
      </c>
      <c r="K49" s="64">
        <f>SUM(K5:K48)</f>
        <v>271.10756756756757</v>
      </c>
      <c r="L49" s="118">
        <f>K49/J49*100</f>
        <v>2.6405723927882301</v>
      </c>
      <c r="M49" s="62">
        <f>SUM(M5:M48)</f>
        <v>13383</v>
      </c>
      <c r="N49" s="64">
        <f>SUM(N5:N48)</f>
        <v>395.21048648648639</v>
      </c>
      <c r="O49" s="118">
        <f>N49/M49*100</f>
        <v>2.9530784314913427</v>
      </c>
      <c r="P49" s="62">
        <f>SUM(P5:P48)</f>
        <v>5408</v>
      </c>
      <c r="Q49" s="64">
        <f>SUM(Q5:Q48)</f>
        <v>228.49470270270271</v>
      </c>
      <c r="R49" s="118">
        <f>Q49/P49*100</f>
        <v>4.2251239405085554</v>
      </c>
    </row>
    <row r="50" spans="2:18" x14ac:dyDescent="0.3">
      <c r="B50" s="29" t="str" vm="5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156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27448</v>
      </c>
      <c r="E50" s="32" vm="1069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646.09605405405421</v>
      </c>
      <c r="F50" s="28">
        <f t="shared" ref="F50" si="9">IFERROR(E50/D50*100,0)</f>
        <v>2.3538911908119142</v>
      </c>
      <c r="G50" s="27" vm="83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5679</v>
      </c>
      <c r="H50" s="37" vm="875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99.103783783783769</v>
      </c>
      <c r="I50" s="28">
        <f t="shared" ref="I50" si="10">IFERROR(H50/G50*100,0)</f>
        <v>1.745092160306106</v>
      </c>
      <c r="J50" s="27" vm="186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9479</v>
      </c>
      <c r="K50" s="37" vm="1448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184.93</v>
      </c>
      <c r="L50" s="28">
        <f t="shared" ref="L50" si="11">IFERROR(K50/J50*100,0)</f>
        <v>1.9509441924253614</v>
      </c>
      <c r="M50" s="27" vm="17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11887</v>
      </c>
      <c r="N50" s="37" vm="115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259.20259459459459</v>
      </c>
      <c r="O50" s="28">
        <f t="shared" ref="O50" si="12">IFERROR(N50/M50*100,0)</f>
        <v>2.1805551829275225</v>
      </c>
      <c r="P50" s="27" vm="47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4722</v>
      </c>
      <c r="Q50" s="37" vm="1099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138.76178378378381</v>
      </c>
      <c r="R50" s="28">
        <f t="shared" ref="R50" si="13">IFERROR(Q50/P50*100,0)</f>
        <v>2.9386231212152438</v>
      </c>
    </row>
    <row r="51" spans="2:18" x14ac:dyDescent="0.3">
      <c r="B51" s="13"/>
      <c r="C51" s="13"/>
      <c r="D51" s="13"/>
      <c r="E51" s="13"/>
      <c r="F51" s="13"/>
      <c r="G51" s="13"/>
      <c r="H51" s="13"/>
      <c r="I51" s="13"/>
    </row>
    <row r="52" spans="2:18" x14ac:dyDescent="0.3">
      <c r="B52" s="13"/>
      <c r="C52" s="13"/>
      <c r="D52" s="13"/>
      <c r="E52" s="13"/>
      <c r="F52" s="13"/>
      <c r="G52" s="13"/>
      <c r="H52" s="13"/>
      <c r="I52" s="13"/>
    </row>
    <row r="53" spans="2:18" x14ac:dyDescent="0.3">
      <c r="B53" s="13"/>
      <c r="C53" s="13"/>
      <c r="D53" s="13"/>
      <c r="E53" s="13"/>
      <c r="F53" s="13"/>
      <c r="G53" s="13"/>
      <c r="H53" s="13"/>
      <c r="I53" s="13"/>
    </row>
    <row r="54" spans="2:18" x14ac:dyDescent="0.3">
      <c r="B54" s="13"/>
      <c r="C54" s="13"/>
      <c r="D54" s="13"/>
      <c r="E54" s="13"/>
      <c r="F54" s="13"/>
      <c r="G54" s="13"/>
      <c r="H54" s="13"/>
      <c r="I54" s="13"/>
    </row>
    <row r="55" spans="2:18" x14ac:dyDescent="0.3">
      <c r="B55" s="13"/>
      <c r="C55" s="13"/>
      <c r="D55" s="13"/>
      <c r="E55" s="13"/>
      <c r="F55" s="13"/>
      <c r="G55" s="13"/>
      <c r="H55" s="13"/>
      <c r="I55" s="13"/>
    </row>
    <row r="56" spans="2:18" x14ac:dyDescent="0.3">
      <c r="B56" s="13"/>
      <c r="C56" s="13"/>
      <c r="D56" s="13"/>
      <c r="E56" s="13"/>
      <c r="F56" s="13"/>
      <c r="G56" s="13"/>
      <c r="H56" s="13"/>
      <c r="I56" s="13"/>
    </row>
    <row r="57" spans="2:18" x14ac:dyDescent="0.3">
      <c r="B57" s="13"/>
      <c r="C57" s="13"/>
      <c r="D57" s="13"/>
      <c r="E57" s="13"/>
      <c r="F57" s="13"/>
      <c r="G57" s="13"/>
      <c r="H57" s="13"/>
      <c r="I57" s="13"/>
    </row>
    <row r="58" spans="2:18" x14ac:dyDescent="0.3">
      <c r="B58" s="13"/>
      <c r="C58" s="13"/>
      <c r="D58" s="13"/>
      <c r="E58" s="13"/>
      <c r="F58" s="13"/>
      <c r="G58" s="13"/>
      <c r="H58" s="13"/>
      <c r="I58" s="13"/>
    </row>
    <row r="59" spans="2:18" x14ac:dyDescent="0.3">
      <c r="B59" s="13"/>
      <c r="C59" s="13"/>
      <c r="D59" s="13"/>
      <c r="E59" s="13"/>
      <c r="F59" s="13"/>
      <c r="G59" s="13"/>
      <c r="H59" s="13"/>
      <c r="I59" s="13"/>
    </row>
    <row r="60" spans="2:18" x14ac:dyDescent="0.3">
      <c r="B60" s="13"/>
      <c r="C60" s="13"/>
      <c r="D60" s="13"/>
      <c r="E60" s="13"/>
      <c r="F60" s="13"/>
      <c r="G60" s="13"/>
      <c r="H60" s="13"/>
      <c r="I60" s="13"/>
    </row>
    <row r="61" spans="2:18" x14ac:dyDescent="0.3">
      <c r="B61" s="13"/>
      <c r="C61" s="13"/>
      <c r="D61" s="13"/>
      <c r="E61" s="13"/>
      <c r="F61" s="13"/>
      <c r="G61" s="13"/>
      <c r="H61" s="13"/>
      <c r="I61" s="13"/>
    </row>
    <row r="62" spans="2:18" x14ac:dyDescent="0.3">
      <c r="B62" s="13"/>
      <c r="C62" s="13"/>
      <c r="D62" s="13"/>
      <c r="E62" s="13"/>
      <c r="F62" s="13"/>
      <c r="G62" s="13"/>
      <c r="H62" s="13"/>
      <c r="I62" s="13"/>
    </row>
    <row r="63" spans="2:18" x14ac:dyDescent="0.3">
      <c r="B63" s="13"/>
      <c r="C63" s="13"/>
      <c r="D63" s="13"/>
      <c r="E63" s="13"/>
      <c r="F63" s="13"/>
      <c r="G63" s="13"/>
      <c r="H63" s="13"/>
      <c r="I63" s="13"/>
    </row>
    <row r="64" spans="2:18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R49 O49 L49 I49 F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Præsentationstabeller 1</vt:lpstr>
      <vt:lpstr>Tabel 2, detaljeret og køn</vt:lpstr>
      <vt:lpstr>Tabel 3, detaljeret og alder</vt:lpstr>
      <vt:lpstr>Tabel 4, detaljeret og k_alder</vt:lpstr>
      <vt:lpstr>Tabel 5, detaljeret og geografi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Kristensen</dc:creator>
  <cp:lastModifiedBy>Stine Nørtoft Popp</cp:lastModifiedBy>
  <cp:lastPrinted>2015-11-17T09:40:29Z</cp:lastPrinted>
  <dcterms:created xsi:type="dcterms:W3CDTF">2015-06-16T12:27:00Z</dcterms:created>
  <dcterms:modified xsi:type="dcterms:W3CDTF">2016-01-08T07:22:21Z</dcterms:modified>
</cp:coreProperties>
</file>