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eniorforeningenidanmark.sharepoint.com/sites/Teams-PAP/Shared Documents/Analyse/Ledighedstal/Ledighedstal/Data fra Tableau 2019/Ledighedstal pr. måned til dataarkiv/"/>
    </mc:Choice>
  </mc:AlternateContent>
  <xr:revisionPtr revIDLastSave="3" documentId="11_CE420737B061D1AC2A38FCA7339ADC0035C12638" xr6:coauthVersionLast="45" xr6:coauthVersionMax="45" xr10:uidLastSave="{71D9E95F-9FA9-4FBB-A047-50FD9470A109}"/>
  <bookViews>
    <workbookView xWindow="28690" yWindow="-110" windowWidth="29020" windowHeight="1582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6" i="1" l="1"/>
  <c r="T56" i="1" s="1"/>
  <c r="R56" i="1"/>
  <c r="P56" i="1"/>
  <c r="Q56" i="1" s="1"/>
  <c r="O56" i="1"/>
  <c r="M56" i="1"/>
  <c r="N56" i="1" s="1"/>
  <c r="L56" i="1"/>
  <c r="J56" i="1"/>
  <c r="K56" i="1" s="1"/>
  <c r="I56" i="1"/>
  <c r="H56" i="1"/>
  <c r="G56" i="1"/>
  <c r="F56" i="1"/>
  <c r="D56" i="1"/>
  <c r="V56" i="1" s="1"/>
  <c r="C56" i="1"/>
  <c r="U56" i="1" s="1"/>
  <c r="V55" i="1"/>
  <c r="W55" i="1" s="1"/>
  <c r="U55" i="1"/>
  <c r="V54" i="1"/>
  <c r="W54" i="1" s="1"/>
  <c r="U54" i="1"/>
  <c r="V53" i="1"/>
  <c r="W53" i="1" s="1"/>
  <c r="U53" i="1"/>
  <c r="V52" i="1"/>
  <c r="W52" i="1" s="1"/>
  <c r="U52" i="1"/>
  <c r="V51" i="1"/>
  <c r="W51" i="1" s="1"/>
  <c r="U51" i="1"/>
  <c r="V50" i="1"/>
  <c r="W50" i="1" s="1"/>
  <c r="U50" i="1"/>
  <c r="W49" i="1"/>
  <c r="V49" i="1"/>
  <c r="U49" i="1"/>
  <c r="V48" i="1"/>
  <c r="W48" i="1" s="1"/>
  <c r="U48" i="1"/>
  <c r="P42" i="1"/>
  <c r="Q42" i="1" s="1"/>
  <c r="O42" i="1"/>
  <c r="M42" i="1"/>
  <c r="N42" i="1" s="1"/>
  <c r="L42" i="1"/>
  <c r="J42" i="1"/>
  <c r="K42" i="1" s="1"/>
  <c r="I42" i="1"/>
  <c r="G42" i="1"/>
  <c r="H42" i="1" s="1"/>
  <c r="F42" i="1"/>
  <c r="D42" i="1"/>
  <c r="E42" i="1" s="1"/>
  <c r="C42" i="1"/>
  <c r="T41" i="1"/>
  <c r="S41" i="1"/>
  <c r="R41" i="1"/>
  <c r="S40" i="1"/>
  <c r="T40" i="1" s="1"/>
  <c r="R40" i="1"/>
  <c r="S39" i="1"/>
  <c r="T39" i="1" s="1"/>
  <c r="R39" i="1"/>
  <c r="R42" i="1" s="1"/>
  <c r="S38" i="1"/>
  <c r="T38" i="1" s="1"/>
  <c r="R38" i="1"/>
  <c r="S37" i="1"/>
  <c r="T37" i="1" s="1"/>
  <c r="R37" i="1"/>
  <c r="S36" i="1"/>
  <c r="T36" i="1" s="1"/>
  <c r="R36" i="1"/>
  <c r="S35" i="1"/>
  <c r="T35" i="1" s="1"/>
  <c r="R35" i="1"/>
  <c r="S34" i="1"/>
  <c r="T34" i="1" s="1"/>
  <c r="R34" i="1"/>
  <c r="G28" i="1"/>
  <c r="H28" i="1" s="1"/>
  <c r="F28" i="1"/>
  <c r="D28" i="1"/>
  <c r="J28" i="1" s="1"/>
  <c r="C28" i="1"/>
  <c r="I28" i="1" s="1"/>
  <c r="J27" i="1"/>
  <c r="K27" i="1" s="1"/>
  <c r="I27" i="1"/>
  <c r="J26" i="1"/>
  <c r="K26" i="1" s="1"/>
  <c r="I26" i="1"/>
  <c r="J25" i="1"/>
  <c r="K25" i="1" s="1"/>
  <c r="I25" i="1"/>
  <c r="J24" i="1"/>
  <c r="K24" i="1" s="1"/>
  <c r="I24" i="1"/>
  <c r="J23" i="1"/>
  <c r="K23" i="1" s="1"/>
  <c r="I23" i="1"/>
  <c r="K22" i="1"/>
  <c r="J22" i="1"/>
  <c r="I22" i="1"/>
  <c r="J21" i="1"/>
  <c r="K21" i="1" s="1"/>
  <c r="I21" i="1"/>
  <c r="J20" i="1"/>
  <c r="K20" i="1" s="1"/>
  <c r="I20" i="1"/>
  <c r="D14" i="1"/>
  <c r="E14" i="1" s="1"/>
  <c r="C14" i="1"/>
  <c r="W56" i="1" l="1"/>
  <c r="K28" i="1"/>
  <c r="S42" i="1"/>
  <c r="T42" i="1" s="1"/>
  <c r="E28" i="1"/>
  <c r="E56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">
    <s v="BIDB"/>
    <s v="[Uddannelse].[IDA Gruppe].&amp;[Bachelorer]"/>
    <s v="[Uddannelse].[IDA Gruppe].&amp;[Diplomingeniør]"/>
    <s v="[Uddannelse].[IDA Gruppe].&amp;[Teknikumingeniør]"/>
    <s v="[Uddannelse].[IDA Gruppe].&amp;[Akademiingeniør]"/>
    <s v="[Uddannelse].[IDA Gruppe].&amp;[Civilingeniører]"/>
    <s v="[Uddannelse].[IDA Gruppe].&amp;[Cand.scient]"/>
    <s v="[Uddannelse].[IDA Gruppe].&amp;[Cand.it]"/>
    <s v="[Uddannelse].[IDA Gruppe].&amp;[Phd]"/>
    <s v="[Uddannelse].[IDA Gruppe Niveau1].&amp;[Ingeniører]"/>
  </metadataStrings>
  <mdxMetadata count="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</mdxMetadata>
  <valueMetadata count="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</valueMetadata>
</metadata>
</file>

<file path=xl/sharedStrings.xml><?xml version="1.0" encoding="utf-8"?>
<sst xmlns="http://schemas.openxmlformats.org/spreadsheetml/2006/main" count="112" uniqueCount="35">
  <si>
    <t>2019 MARTS</t>
  </si>
  <si>
    <t>Betalende medlemmer (antal)</t>
  </si>
  <si>
    <t>Brutto-ledige (antal)</t>
  </si>
  <si>
    <t>Procent</t>
  </si>
  <si>
    <t>Bachelorer</t>
  </si>
  <si>
    <t>Diplomingeniør</t>
  </si>
  <si>
    <t>Teknikumingeniør</t>
  </si>
  <si>
    <t>Akademiingeniør</t>
  </si>
  <si>
    <t>Civilingeniører</t>
  </si>
  <si>
    <t>Cand.scient</t>
  </si>
  <si>
    <t>Cand.it</t>
  </si>
  <si>
    <t>Phd</t>
  </si>
  <si>
    <t>Ingeniører, i alt (diplom og civil)</t>
  </si>
  <si>
    <t>Kilde: Akademikerne Tableau online - udtrukket d. udtrukket d. 24 juli 2019</t>
  </si>
  <si>
    <t>Kvinder</t>
  </si>
  <si>
    <t>Mænd</t>
  </si>
  <si>
    <t>Alle</t>
  </si>
  <si>
    <t>Kilde: Akademikerne Tableau online - udtrukket d. udtrukket d. 24 juli 2019. Note: Akademiingeniør, teknikumingeniør, diplomingeniør, civilingiør.</t>
  </si>
  <si>
    <t>Hovedstaden</t>
  </si>
  <si>
    <t>Sjælland</t>
  </si>
  <si>
    <t>Syddanmark</t>
  </si>
  <si>
    <t>Midtjylland</t>
  </si>
  <si>
    <t>Nordjylland</t>
  </si>
  <si>
    <t>Hele landet</t>
  </si>
  <si>
    <t>Kilde: Akademikerne Tableau online - udtrukket d. udtrukket d. 24 juli 2019. Note: Akademiingeniør, teknikumingeniør, diplomingeniør, civilingiør. Udlandet er ikke medtaget i tabellen</t>
  </si>
  <si>
    <t>&lt;1 år</t>
  </si>
  <si>
    <t>1-2 år</t>
  </si>
  <si>
    <t>2-4 år</t>
  </si>
  <si>
    <t>5-9 år</t>
  </si>
  <si>
    <t>10-14 år</t>
  </si>
  <si>
    <t>15+ år</t>
  </si>
  <si>
    <t>Ledighedstal marts</t>
  </si>
  <si>
    <t>Ledighedstal marts - køn</t>
  </si>
  <si>
    <t>Ledighedstal marts - Region</t>
  </si>
  <si>
    <t>Ledighedstal marts - Kandidatår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</si>
</sst>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#,##0.0"/>
    <numFmt numFmtId="166" formatCode="_-* #,##0_-;\-* #,##0_-;_-* &quot;-&quot;??_-;_-@_-"/>
    <numFmt numFmtId="167" formatCode="_-* #,##0.0_-;\-* #,##0.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3"/>
      <name val="Montserrat"/>
    </font>
    <font>
      <sz val="10"/>
      <color theme="1"/>
      <name val="Montserrat"/>
    </font>
    <font>
      <b/>
      <sz val="10"/>
      <color theme="1"/>
      <name val="Montserrat"/>
    </font>
    <font>
      <i/>
      <sz val="10"/>
      <color theme="1"/>
      <name val="Montserrat"/>
    </font>
    <font>
      <sz val="10"/>
      <color rgb="FF333333"/>
      <name val="Montserrat"/>
    </font>
    <font>
      <sz val="7"/>
      <color rgb="FF787878"/>
      <name val="Tableau Book"/>
    </font>
    <font>
      <b/>
      <sz val="7"/>
      <color rgb="FF333333"/>
      <name val="Tableau Book"/>
    </font>
    <font>
      <sz val="10"/>
      <name val="Montserrat"/>
    </font>
    <font>
      <i/>
      <sz val="10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2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5" xfId="0" applyFont="1" applyBorder="1"/>
    <xf numFmtId="0" fontId="6" fillId="0" borderId="0" xfId="0" applyFont="1" applyAlignment="1">
      <alignment wrapText="1"/>
    </xf>
    <xf numFmtId="0" fontId="6" fillId="0" borderId="6" xfId="0" applyFont="1" applyBorder="1"/>
    <xf numFmtId="0" fontId="6" fillId="0" borderId="0" xfId="0" applyFont="1"/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164" fontId="4" fillId="0" borderId="6" xfId="2" applyNumberFormat="1" applyFont="1" applyBorder="1"/>
    <xf numFmtId="164" fontId="4" fillId="0" borderId="0" xfId="2" applyNumberFormat="1" applyFont="1" applyBorder="1"/>
    <xf numFmtId="0" fontId="4" fillId="2" borderId="5" xfId="0" applyFont="1" applyFill="1" applyBorder="1"/>
    <xf numFmtId="3" fontId="4" fillId="2" borderId="0" xfId="0" applyNumberFormat="1" applyFont="1" applyFill="1"/>
    <xf numFmtId="1" fontId="4" fillId="2" borderId="0" xfId="0" applyNumberFormat="1" applyFont="1" applyFill="1"/>
    <xf numFmtId="164" fontId="4" fillId="2" borderId="6" xfId="2" applyNumberFormat="1" applyFont="1" applyFill="1" applyBorder="1"/>
    <xf numFmtId="164" fontId="4" fillId="0" borderId="0" xfId="2" applyNumberFormat="1" applyFont="1" applyFill="1" applyBorder="1"/>
    <xf numFmtId="3" fontId="4" fillId="0" borderId="0" xfId="0" applyNumberFormat="1" applyFont="1"/>
    <xf numFmtId="165" fontId="4" fillId="0" borderId="0" xfId="0" applyNumberFormat="1" applyFont="1"/>
    <xf numFmtId="166" fontId="4" fillId="0" borderId="0" xfId="1" applyNumberFormat="1" applyFont="1" applyFill="1" applyBorder="1"/>
    <xf numFmtId="164" fontId="4" fillId="0" borderId="0" xfId="0" applyNumberFormat="1" applyFont="1"/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0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0" fontId="4" fillId="3" borderId="7" xfId="0" applyFont="1" applyFill="1" applyBorder="1" applyAlignment="1">
      <alignment wrapText="1"/>
    </xf>
    <xf numFmtId="3" fontId="4" fillId="3" borderId="8" xfId="0" applyNumberFormat="1" applyFont="1" applyFill="1" applyBorder="1"/>
    <xf numFmtId="164" fontId="4" fillId="3" borderId="9" xfId="2" applyNumberFormat="1" applyFont="1" applyFill="1" applyBorder="1"/>
    <xf numFmtId="166" fontId="4" fillId="0" borderId="0" xfId="0" applyNumberFormat="1" applyFont="1"/>
    <xf numFmtId="1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10" xfId="0" applyFont="1" applyBorder="1"/>
    <xf numFmtId="0" fontId="4" fillId="0" borderId="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164" fontId="7" fillId="0" borderId="14" xfId="0" applyNumberFormat="1" applyFont="1" applyBorder="1" applyAlignment="1">
      <alignment vertical="center" wrapText="1"/>
    </xf>
    <xf numFmtId="164" fontId="7" fillId="0" borderId="6" xfId="0" applyNumberFormat="1" applyFont="1" applyBorder="1" applyAlignment="1">
      <alignment vertical="center" wrapText="1"/>
    </xf>
    <xf numFmtId="3" fontId="10" fillId="0" borderId="5" xfId="0" applyNumberFormat="1" applyFont="1" applyBorder="1" applyAlignment="1">
      <alignment vertical="center" wrapText="1"/>
    </xf>
    <xf numFmtId="1" fontId="10" fillId="0" borderId="0" xfId="0" applyNumberFormat="1" applyFont="1" applyAlignment="1">
      <alignment vertical="center" wrapText="1"/>
    </xf>
    <xf numFmtId="164" fontId="10" fillId="0" borderId="6" xfId="0" applyNumberFormat="1" applyFont="1" applyBorder="1" applyAlignment="1">
      <alignment vertical="center" wrapText="1"/>
    </xf>
    <xf numFmtId="3" fontId="7" fillId="2" borderId="0" xfId="0" applyNumberFormat="1" applyFont="1" applyFill="1" applyAlignment="1">
      <alignment vertical="center" wrapText="1"/>
    </xf>
    <xf numFmtId="1" fontId="7" fillId="2" borderId="0" xfId="0" applyNumberFormat="1" applyFont="1" applyFill="1" applyAlignment="1">
      <alignment vertical="center" wrapText="1"/>
    </xf>
    <xf numFmtId="164" fontId="7" fillId="2" borderId="14" xfId="0" applyNumberFormat="1" applyFont="1" applyFill="1" applyBorder="1" applyAlignment="1">
      <alignment vertical="center" wrapText="1"/>
    </xf>
    <xf numFmtId="164" fontId="4" fillId="2" borderId="6" xfId="0" applyNumberFormat="1" applyFont="1" applyFill="1" applyBorder="1"/>
    <xf numFmtId="3" fontId="10" fillId="2" borderId="5" xfId="0" applyNumberFormat="1" applyFont="1" applyFill="1" applyBorder="1" applyAlignment="1">
      <alignment vertical="center" wrapText="1"/>
    </xf>
    <xf numFmtId="1" fontId="10" fillId="2" borderId="0" xfId="0" applyNumberFormat="1" applyFont="1" applyFill="1" applyAlignment="1">
      <alignment vertical="center" wrapText="1"/>
    </xf>
    <xf numFmtId="164" fontId="10" fillId="2" borderId="6" xfId="0" applyNumberFormat="1" applyFont="1" applyFill="1" applyBorder="1" applyAlignment="1">
      <alignment vertical="center" wrapText="1"/>
    </xf>
    <xf numFmtId="0" fontId="4" fillId="3" borderId="7" xfId="0" applyFont="1" applyFill="1" applyBorder="1"/>
    <xf numFmtId="166" fontId="4" fillId="3" borderId="8" xfId="0" applyNumberFormat="1" applyFont="1" applyFill="1" applyBorder="1"/>
    <xf numFmtId="1" fontId="4" fillId="3" borderId="8" xfId="0" applyNumberFormat="1" applyFont="1" applyFill="1" applyBorder="1"/>
    <xf numFmtId="164" fontId="4" fillId="3" borderId="15" xfId="0" applyNumberFormat="1" applyFont="1" applyFill="1" applyBorder="1"/>
    <xf numFmtId="164" fontId="4" fillId="3" borderId="9" xfId="0" applyNumberFormat="1" applyFont="1" applyFill="1" applyBorder="1"/>
    <xf numFmtId="167" fontId="10" fillId="3" borderId="7" xfId="1" applyNumberFormat="1" applyFont="1" applyFill="1" applyBorder="1" applyAlignment="1">
      <alignment vertical="center" wrapText="1"/>
    </xf>
    <xf numFmtId="167" fontId="10" fillId="3" borderId="8" xfId="1" applyNumberFormat="1" applyFont="1" applyFill="1" applyBorder="1" applyAlignment="1">
      <alignment vertical="center" wrapText="1"/>
    </xf>
    <xf numFmtId="164" fontId="10" fillId="3" borderId="9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7" fillId="0" borderId="5" xfId="0" applyFont="1" applyBorder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6" fontId="10" fillId="0" borderId="5" xfId="1" applyNumberFormat="1" applyFont="1" applyBorder="1"/>
    <xf numFmtId="1" fontId="10" fillId="0" borderId="0" xfId="0" applyNumberFormat="1" applyFont="1"/>
    <xf numFmtId="164" fontId="10" fillId="0" borderId="6" xfId="0" applyNumberFormat="1" applyFont="1" applyBorder="1"/>
    <xf numFmtId="3" fontId="7" fillId="2" borderId="5" xfId="0" applyNumberFormat="1" applyFont="1" applyFill="1" applyBorder="1" applyAlignment="1">
      <alignment vertical="center" wrapText="1"/>
    </xf>
    <xf numFmtId="164" fontId="7" fillId="2" borderId="6" xfId="0" applyNumberFormat="1" applyFont="1" applyFill="1" applyBorder="1" applyAlignment="1">
      <alignment vertical="center" wrapText="1"/>
    </xf>
    <xf numFmtId="164" fontId="7" fillId="2" borderId="0" xfId="0" applyNumberFormat="1" applyFont="1" applyFill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166" fontId="10" fillId="2" borderId="5" xfId="1" applyNumberFormat="1" applyFont="1" applyFill="1" applyBorder="1"/>
    <xf numFmtId="1" fontId="10" fillId="2" borderId="0" xfId="0" applyNumberFormat="1" applyFont="1" applyFill="1"/>
    <xf numFmtId="164" fontId="10" fillId="2" borderId="6" xfId="0" applyNumberFormat="1" applyFont="1" applyFill="1" applyBorder="1"/>
    <xf numFmtId="0" fontId="7" fillId="2" borderId="0" xfId="0" applyFont="1" applyFill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166" fontId="4" fillId="3" borderId="7" xfId="0" applyNumberFormat="1" applyFont="1" applyFill="1" applyBorder="1"/>
    <xf numFmtId="164" fontId="4" fillId="3" borderId="8" xfId="0" applyNumberFormat="1" applyFont="1" applyFill="1" applyBorder="1"/>
    <xf numFmtId="166" fontId="10" fillId="3" borderId="7" xfId="1" applyNumberFormat="1" applyFont="1" applyFill="1" applyBorder="1"/>
    <xf numFmtId="166" fontId="10" fillId="3" borderId="8" xfId="1" applyNumberFormat="1" applyFont="1" applyFill="1" applyBorder="1"/>
    <xf numFmtId="164" fontId="10" fillId="3" borderId="9" xfId="0" applyNumberFormat="1" applyFont="1" applyFill="1" applyBorder="1"/>
    <xf numFmtId="166" fontId="10" fillId="0" borderId="0" xfId="1" applyNumberFormat="1" applyFont="1" applyBorder="1"/>
    <xf numFmtId="166" fontId="10" fillId="2" borderId="0" xfId="1" applyNumberFormat="1" applyFont="1" applyFill="1" applyBorder="1"/>
    <xf numFmtId="166" fontId="4" fillId="2" borderId="5" xfId="1" applyNumberFormat="1" applyFont="1" applyFill="1" applyBorder="1"/>
    <xf numFmtId="166" fontId="4" fillId="0" borderId="5" xfId="1" applyNumberFormat="1" applyFont="1" applyFill="1" applyBorder="1"/>
    <xf numFmtId="164" fontId="4" fillId="0" borderId="6" xfId="0" applyNumberFormat="1" applyFont="1" applyBorder="1"/>
    <xf numFmtId="0" fontId="4" fillId="3" borderId="5" xfId="0" applyFont="1" applyFill="1" applyBorder="1"/>
    <xf numFmtId="166" fontId="4" fillId="3" borderId="5" xfId="0" applyNumberFormat="1" applyFont="1" applyFill="1" applyBorder="1"/>
    <xf numFmtId="1" fontId="4" fillId="3" borderId="0" xfId="0" applyNumberFormat="1" applyFont="1" applyFill="1"/>
    <xf numFmtId="164" fontId="4" fillId="3" borderId="6" xfId="0" applyNumberFormat="1" applyFont="1" applyFill="1" applyBorder="1"/>
    <xf numFmtId="166" fontId="10" fillId="3" borderId="0" xfId="1" applyNumberFormat="1" applyFont="1" applyFill="1" applyBorder="1"/>
    <xf numFmtId="1" fontId="10" fillId="3" borderId="0" xfId="0" applyNumberFormat="1" applyFont="1" applyFill="1"/>
    <xf numFmtId="164" fontId="10" fillId="3" borderId="6" xfId="0" applyNumberFormat="1" applyFont="1" applyFill="1" applyBorder="1"/>
    <xf numFmtId="17" fontId="9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10" fontId="7" fillId="0" borderId="0" xfId="0" applyNumberFormat="1" applyFont="1" applyAlignment="1">
      <alignment vertic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7" fontId="3" fillId="0" borderId="1" xfId="3" applyNumberFormat="1" applyFont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12" xfId="0" applyFont="1" applyBorder="1" applyAlignment="1">
      <alignment horizontal="center"/>
    </xf>
  </cellXfs>
  <cellStyles count="4">
    <cellStyle name="Komma" xfId="1" builtinId="3"/>
    <cellStyle name="Normal" xfId="0" builtinId="0"/>
    <cellStyle name="Overskrift 1" xfId="3" builtinId="16"/>
    <cellStyle name="Pro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3"/>
  <sheetViews>
    <sheetView tabSelected="1" workbookViewId="0">
      <selection activeCell="I6" sqref="I6"/>
    </sheetView>
  </sheetViews>
  <sheetFormatPr defaultRowHeight="14.5"/>
  <cols>
    <col min="2" max="2" width="27.1796875" bestFit="1" customWidth="1"/>
    <col min="3" max="3" width="21.81640625" customWidth="1"/>
    <col min="4" max="4" width="16.81640625" customWidth="1"/>
    <col min="6" max="6" width="20.81640625" customWidth="1"/>
    <col min="7" max="7" width="17.453125" customWidth="1"/>
    <col min="8" max="8" width="9.1796875" customWidth="1"/>
    <col min="9" max="9" width="22.453125" customWidth="1"/>
    <col min="10" max="10" width="15.81640625" customWidth="1"/>
    <col min="11" max="11" width="10.453125" customWidth="1"/>
    <col min="12" max="12" width="20.81640625" bestFit="1" customWidth="1"/>
    <col min="13" max="13" width="14.1796875" customWidth="1"/>
    <col min="15" max="15" width="19.54296875" customWidth="1"/>
    <col min="16" max="16" width="15.1796875" customWidth="1"/>
    <col min="18" max="18" width="20.453125" customWidth="1"/>
    <col min="19" max="19" width="14.54296875" customWidth="1"/>
  </cols>
  <sheetData>
    <row r="1" spans="1:14" ht="22" thickBo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4" ht="16" thickTop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5" thickBot="1">
      <c r="A3" s="1"/>
      <c r="B3" s="98" t="s">
        <v>31</v>
      </c>
      <c r="C3" s="99"/>
      <c r="D3" s="99"/>
      <c r="E3" s="100"/>
      <c r="F3" s="2"/>
      <c r="G3" s="1"/>
      <c r="H3" s="3"/>
      <c r="I3" s="3"/>
      <c r="J3" s="3"/>
      <c r="K3" s="3"/>
      <c r="L3" s="3"/>
      <c r="M3" s="3"/>
      <c r="N3" s="3"/>
    </row>
    <row r="4" spans="1:14" ht="30">
      <c r="A4" s="1"/>
      <c r="B4" s="4"/>
      <c r="C4" s="5" t="s">
        <v>1</v>
      </c>
      <c r="D4" s="5" t="s">
        <v>2</v>
      </c>
      <c r="E4" s="6" t="s">
        <v>3</v>
      </c>
      <c r="F4" s="7"/>
      <c r="G4" s="1"/>
      <c r="H4" s="1"/>
      <c r="I4" s="7"/>
      <c r="J4" s="7"/>
      <c r="K4" s="7"/>
      <c r="L4" s="7"/>
      <c r="M4" s="7"/>
      <c r="N4" s="7"/>
    </row>
    <row r="5" spans="1:14" ht="15">
      <c r="A5" s="1"/>
      <c r="B5" s="4" t="s" vm="1">
        <v>4</v>
      </c>
      <c r="C5" s="8">
        <v>918</v>
      </c>
      <c r="D5" s="9">
        <v>32.5</v>
      </c>
      <c r="E5" s="10">
        <v>3.5000000000000003E-2</v>
      </c>
      <c r="F5" s="11"/>
      <c r="G5" s="1"/>
      <c r="H5" s="1"/>
      <c r="I5" s="7"/>
      <c r="J5" s="7"/>
      <c r="K5" s="7"/>
      <c r="L5" s="7"/>
      <c r="M5" s="7"/>
      <c r="N5" s="7"/>
    </row>
    <row r="6" spans="1:14" ht="15">
      <c r="A6" s="1"/>
      <c r="B6" s="12" t="s" vm="2">
        <v>5</v>
      </c>
      <c r="C6" s="13">
        <v>16858</v>
      </c>
      <c r="D6" s="14">
        <v>559.70000000000005</v>
      </c>
      <c r="E6" s="15">
        <v>3.3000000000000002E-2</v>
      </c>
      <c r="F6" s="16"/>
      <c r="G6" s="1"/>
      <c r="H6" s="1"/>
      <c r="I6" s="1"/>
      <c r="J6" s="17"/>
      <c r="K6" s="18"/>
      <c r="L6" s="16"/>
      <c r="M6" s="1"/>
      <c r="N6" s="1"/>
    </row>
    <row r="7" spans="1:14" ht="15">
      <c r="A7" s="1"/>
      <c r="B7" s="12" t="s" vm="3">
        <v>6</v>
      </c>
      <c r="C7" s="13">
        <v>12310</v>
      </c>
      <c r="D7" s="14">
        <v>157.5</v>
      </c>
      <c r="E7" s="15">
        <v>1.2999999999999999E-2</v>
      </c>
      <c r="F7" s="16"/>
      <c r="G7" s="1"/>
      <c r="H7" s="1"/>
      <c r="I7" s="19"/>
      <c r="J7" s="1"/>
      <c r="K7" s="20"/>
      <c r="L7" s="19"/>
      <c r="M7" s="1"/>
      <c r="N7" s="20"/>
    </row>
    <row r="8" spans="1:14" ht="15">
      <c r="A8" s="1"/>
      <c r="B8" s="12" t="s" vm="4">
        <v>7</v>
      </c>
      <c r="C8" s="13">
        <v>4515</v>
      </c>
      <c r="D8" s="14">
        <v>63.2</v>
      </c>
      <c r="E8" s="15">
        <v>1.4E-2</v>
      </c>
      <c r="F8" s="16"/>
      <c r="G8" s="1"/>
      <c r="H8" s="1"/>
      <c r="I8" s="19"/>
      <c r="J8" s="1"/>
      <c r="K8" s="20"/>
      <c r="L8" s="21"/>
      <c r="M8" s="22"/>
      <c r="N8" s="23"/>
    </row>
    <row r="9" spans="1:14" ht="15">
      <c r="A9" s="1"/>
      <c r="B9" s="12" t="s" vm="5">
        <v>8</v>
      </c>
      <c r="C9" s="13">
        <v>29425</v>
      </c>
      <c r="D9" s="14">
        <v>662.7</v>
      </c>
      <c r="E9" s="15">
        <v>2.3E-2</v>
      </c>
      <c r="F9" s="16"/>
      <c r="J9" s="1"/>
      <c r="K9" s="20"/>
      <c r="L9" s="21"/>
      <c r="M9" s="22"/>
      <c r="N9" s="24"/>
    </row>
    <row r="10" spans="1:14" ht="15">
      <c r="A10" s="1"/>
      <c r="B10" s="4" t="s" vm="6">
        <v>9</v>
      </c>
      <c r="C10" s="25">
        <v>9529</v>
      </c>
      <c r="D10" s="9">
        <v>767</v>
      </c>
      <c r="E10" s="10">
        <v>0.08</v>
      </c>
      <c r="F10" s="16"/>
      <c r="G10" s="1"/>
      <c r="H10" s="1"/>
      <c r="I10" s="19"/>
      <c r="J10" s="1"/>
      <c r="K10" s="19"/>
      <c r="L10" s="1"/>
      <c r="M10" s="20"/>
      <c r="N10" s="19"/>
    </row>
    <row r="11" spans="1:14" ht="15">
      <c r="A11" s="1"/>
      <c r="B11" s="4" t="s" vm="7">
        <v>10</v>
      </c>
      <c r="C11" s="25">
        <v>2027</v>
      </c>
      <c r="D11" s="9">
        <v>94.2</v>
      </c>
      <c r="E11" s="10">
        <v>4.5999999999999999E-2</v>
      </c>
      <c r="F11" s="16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4" t="s" vm="8">
        <v>11</v>
      </c>
      <c r="C12" s="25">
        <v>1309</v>
      </c>
      <c r="D12" s="9">
        <v>72.8</v>
      </c>
      <c r="E12" s="10">
        <v>5.6000000000000001E-2</v>
      </c>
      <c r="F12" s="16"/>
      <c r="G12" s="1"/>
      <c r="H12" s="1"/>
      <c r="I12" s="1"/>
      <c r="J12" s="1"/>
      <c r="K12" s="1"/>
      <c r="L12" s="1"/>
      <c r="M12" s="1"/>
      <c r="N12" s="1"/>
    </row>
    <row r="13" spans="1:14" ht="15">
      <c r="A13" s="1"/>
      <c r="B13" s="4"/>
      <c r="C13" s="1"/>
      <c r="D13" s="18"/>
      <c r="E13" s="10"/>
      <c r="F13" s="16"/>
      <c r="M13" s="1"/>
      <c r="N13" s="1"/>
    </row>
    <row r="14" spans="1:14" ht="30.5" thickBot="1">
      <c r="A14" s="1"/>
      <c r="B14" s="26" t="s" vm="9">
        <v>12</v>
      </c>
      <c r="C14" s="27">
        <f>SUM(C6:C9)</f>
        <v>63108</v>
      </c>
      <c r="D14" s="27">
        <f>SUM(D6:D9)</f>
        <v>1443.1000000000001</v>
      </c>
      <c r="E14" s="28">
        <f>SUM(D14/C14)</f>
        <v>2.2867148380553974E-2</v>
      </c>
      <c r="F14" s="16"/>
      <c r="G14" s="1"/>
      <c r="H14" s="1"/>
      <c r="I14" s="29"/>
      <c r="J14" s="30"/>
      <c r="K14" s="20"/>
      <c r="L14" s="29"/>
      <c r="M14" s="30"/>
      <c r="N14" s="20"/>
    </row>
    <row r="15" spans="1:14" ht="15.5" thickBot="1">
      <c r="A15" s="1"/>
      <c r="B15" s="117" t="s">
        <v>13</v>
      </c>
      <c r="C15" s="118"/>
      <c r="D15" s="118"/>
      <c r="E15" s="119"/>
      <c r="F15" s="31"/>
      <c r="G15" s="1"/>
      <c r="H15" s="1"/>
      <c r="I15" s="1"/>
      <c r="J15" s="1"/>
      <c r="K15" s="1"/>
      <c r="L15" s="1"/>
      <c r="M15" s="1"/>
      <c r="N15" s="1"/>
    </row>
    <row r="16" spans="1:14" ht="15.5" thickBot="1">
      <c r="A16" s="1"/>
      <c r="B16" s="31"/>
      <c r="C16" s="31"/>
      <c r="D16" s="31"/>
      <c r="E16" s="31"/>
      <c r="F16" s="31"/>
      <c r="G16" s="1"/>
      <c r="H16" s="1"/>
      <c r="I16" s="1"/>
      <c r="J16" s="1"/>
      <c r="K16" s="1"/>
      <c r="L16" s="1"/>
      <c r="M16" s="1"/>
      <c r="N16" s="1"/>
    </row>
    <row r="17" spans="1:20" ht="15.5" thickBot="1">
      <c r="A17" s="1"/>
      <c r="B17" s="98" t="s">
        <v>32</v>
      </c>
      <c r="C17" s="99"/>
      <c r="D17" s="99"/>
      <c r="E17" s="99"/>
      <c r="F17" s="99"/>
      <c r="G17" s="99"/>
      <c r="H17" s="99"/>
      <c r="I17" s="99"/>
      <c r="J17" s="99"/>
      <c r="K17" s="100"/>
      <c r="L17" s="1"/>
      <c r="M17" s="1"/>
      <c r="N17" s="1"/>
    </row>
    <row r="18" spans="1:20" ht="15">
      <c r="A18" s="1"/>
      <c r="B18" s="32"/>
      <c r="C18" s="111" t="s">
        <v>14</v>
      </c>
      <c r="D18" s="111"/>
      <c r="E18" s="120"/>
      <c r="F18" s="111" t="s">
        <v>15</v>
      </c>
      <c r="G18" s="111"/>
      <c r="H18" s="112"/>
      <c r="I18" s="113" t="s">
        <v>16</v>
      </c>
      <c r="J18" s="114"/>
      <c r="K18" s="115"/>
      <c r="L18" s="1"/>
      <c r="M18" s="1"/>
      <c r="N18" s="1"/>
    </row>
    <row r="19" spans="1:20" ht="35.15" customHeight="1">
      <c r="A19" s="1"/>
      <c r="B19" s="33"/>
      <c r="C19" s="5" t="s">
        <v>1</v>
      </c>
      <c r="D19" s="5" t="s">
        <v>2</v>
      </c>
      <c r="E19" s="34" t="s">
        <v>3</v>
      </c>
      <c r="F19" s="5" t="s">
        <v>1</v>
      </c>
      <c r="G19" s="5" t="s">
        <v>2</v>
      </c>
      <c r="H19" s="35" t="s">
        <v>3</v>
      </c>
      <c r="I19" s="36" t="s">
        <v>1</v>
      </c>
      <c r="J19" s="37" t="s">
        <v>2</v>
      </c>
      <c r="K19" s="38" t="s">
        <v>3</v>
      </c>
      <c r="L19" s="39"/>
      <c r="M19" s="39"/>
      <c r="N19" s="39"/>
    </row>
    <row r="20" spans="1:20" ht="15">
      <c r="A20" s="1"/>
      <c r="B20" s="4" t="s" vm="1">
        <v>4</v>
      </c>
      <c r="C20" s="8">
        <v>174</v>
      </c>
      <c r="D20" s="9">
        <v>12</v>
      </c>
      <c r="E20" s="40">
        <v>6.9000000000000006E-2</v>
      </c>
      <c r="F20" s="8">
        <v>744</v>
      </c>
      <c r="G20" s="9">
        <v>20.6</v>
      </c>
      <c r="H20" s="41">
        <v>2.8000000000000001E-2</v>
      </c>
      <c r="I20" s="42">
        <f>SUM(C20+F20)</f>
        <v>918</v>
      </c>
      <c r="J20" s="43">
        <f>SUM(D20+G20)</f>
        <v>32.6</v>
      </c>
      <c r="K20" s="44">
        <f>SUM(J20/I20)</f>
        <v>3.5511982570806101E-2</v>
      </c>
      <c r="L20" s="1"/>
      <c r="M20" s="1"/>
      <c r="N20" s="1"/>
    </row>
    <row r="21" spans="1:20" ht="15">
      <c r="A21" s="1"/>
      <c r="B21" s="12" t="s" vm="2">
        <v>5</v>
      </c>
      <c r="C21" s="45">
        <v>3376</v>
      </c>
      <c r="D21" s="46">
        <v>148.5</v>
      </c>
      <c r="E21" s="47">
        <v>4.3999999999999997E-2</v>
      </c>
      <c r="F21" s="45">
        <v>13482</v>
      </c>
      <c r="G21" s="46">
        <v>411.1</v>
      </c>
      <c r="H21" s="48">
        <v>0.03</v>
      </c>
      <c r="I21" s="49">
        <f t="shared" ref="I21:J28" si="0">SUM(C21+F21)</f>
        <v>16858</v>
      </c>
      <c r="J21" s="50">
        <f t="shared" si="0"/>
        <v>559.6</v>
      </c>
      <c r="K21" s="51">
        <f t="shared" ref="K21:K28" si="1">SUM(J21/I21)</f>
        <v>3.3194922292086843E-2</v>
      </c>
      <c r="L21" s="1"/>
      <c r="M21" s="1"/>
      <c r="N21" s="1"/>
    </row>
    <row r="22" spans="1:20" ht="15">
      <c r="A22" s="1"/>
      <c r="B22" s="12" t="s" vm="3">
        <v>6</v>
      </c>
      <c r="C22" s="45">
        <v>1838</v>
      </c>
      <c r="D22" s="46">
        <v>20.8</v>
      </c>
      <c r="E22" s="47">
        <v>1.0999999999999999E-2</v>
      </c>
      <c r="F22" s="45">
        <v>10472</v>
      </c>
      <c r="G22" s="46">
        <v>136.69999999999999</v>
      </c>
      <c r="H22" s="48">
        <v>1.2999999999999999E-2</v>
      </c>
      <c r="I22" s="49">
        <f t="shared" si="0"/>
        <v>12310</v>
      </c>
      <c r="J22" s="50">
        <f t="shared" si="0"/>
        <v>157.5</v>
      </c>
      <c r="K22" s="51">
        <f t="shared" si="1"/>
        <v>1.2794476035743298E-2</v>
      </c>
      <c r="L22" s="1"/>
      <c r="M22" s="1"/>
      <c r="N22" s="1"/>
    </row>
    <row r="23" spans="1:20" ht="15">
      <c r="A23" s="1"/>
      <c r="B23" s="12" t="s" vm="4">
        <v>7</v>
      </c>
      <c r="C23" s="45">
        <v>1051</v>
      </c>
      <c r="D23" s="46">
        <v>15.8</v>
      </c>
      <c r="E23" s="47">
        <v>1.4999999999999999E-2</v>
      </c>
      <c r="F23" s="45">
        <v>3464</v>
      </c>
      <c r="G23" s="46">
        <v>47.4</v>
      </c>
      <c r="H23" s="48">
        <v>1.4E-2</v>
      </c>
      <c r="I23" s="49">
        <f t="shared" si="0"/>
        <v>4515</v>
      </c>
      <c r="J23" s="50">
        <f t="shared" si="0"/>
        <v>63.2</v>
      </c>
      <c r="K23" s="51">
        <f t="shared" si="1"/>
        <v>1.3997785160575859E-2</v>
      </c>
      <c r="L23" s="1"/>
      <c r="M23" s="1"/>
      <c r="N23" s="1"/>
    </row>
    <row r="24" spans="1:20" ht="15">
      <c r="A24" s="1"/>
      <c r="B24" s="12" t="s" vm="5">
        <v>8</v>
      </c>
      <c r="C24" s="45">
        <v>7599</v>
      </c>
      <c r="D24" s="46">
        <v>213.8</v>
      </c>
      <c r="E24" s="47">
        <v>2.8000000000000001E-2</v>
      </c>
      <c r="F24" s="45">
        <v>21826</v>
      </c>
      <c r="G24" s="46">
        <v>448.9</v>
      </c>
      <c r="H24" s="48">
        <v>2.1000000000000001E-2</v>
      </c>
      <c r="I24" s="49">
        <f t="shared" si="0"/>
        <v>29425</v>
      </c>
      <c r="J24" s="50">
        <f t="shared" si="0"/>
        <v>662.7</v>
      </c>
      <c r="K24" s="51">
        <f t="shared" si="1"/>
        <v>2.2521665250637216E-2</v>
      </c>
      <c r="L24" s="1"/>
      <c r="M24" s="1"/>
      <c r="N24" s="1"/>
    </row>
    <row r="25" spans="1:20" ht="15">
      <c r="A25" s="1"/>
      <c r="B25" s="4" t="s" vm="6">
        <v>9</v>
      </c>
      <c r="C25" s="25">
        <v>4481</v>
      </c>
      <c r="D25" s="9">
        <v>404.4</v>
      </c>
      <c r="E25" s="40">
        <v>0.09</v>
      </c>
      <c r="F25" s="25">
        <v>5049</v>
      </c>
      <c r="G25" s="9">
        <v>362.6</v>
      </c>
      <c r="H25" s="41">
        <v>7.1999999999999995E-2</v>
      </c>
      <c r="I25" s="42">
        <f t="shared" si="0"/>
        <v>9530</v>
      </c>
      <c r="J25" s="43">
        <f t="shared" si="0"/>
        <v>767</v>
      </c>
      <c r="K25" s="44">
        <f t="shared" si="1"/>
        <v>8.048268625393494E-2</v>
      </c>
      <c r="L25" s="1"/>
      <c r="M25" s="1"/>
      <c r="N25" s="1"/>
    </row>
    <row r="26" spans="1:20" ht="15">
      <c r="A26" s="1"/>
      <c r="B26" s="4" t="s" vm="7">
        <v>10</v>
      </c>
      <c r="C26" s="8">
        <v>726</v>
      </c>
      <c r="D26" s="9">
        <v>46.7</v>
      </c>
      <c r="E26" s="40">
        <v>6.4000000000000001E-2</v>
      </c>
      <c r="F26" s="25">
        <v>1301</v>
      </c>
      <c r="G26" s="9">
        <v>47.5</v>
      </c>
      <c r="H26" s="41">
        <v>3.6999999999999998E-2</v>
      </c>
      <c r="I26" s="42">
        <f t="shared" si="0"/>
        <v>2027</v>
      </c>
      <c r="J26" s="43">
        <f t="shared" si="0"/>
        <v>94.2</v>
      </c>
      <c r="K26" s="44">
        <f t="shared" si="1"/>
        <v>4.6472619634928464E-2</v>
      </c>
      <c r="L26" s="1"/>
      <c r="M26" s="1"/>
      <c r="N26" s="1"/>
    </row>
    <row r="27" spans="1:20" ht="15">
      <c r="A27" s="1"/>
      <c r="B27" s="4" t="s" vm="8">
        <v>11</v>
      </c>
      <c r="C27" s="8">
        <v>570</v>
      </c>
      <c r="D27" s="9">
        <v>33.299999999999997</v>
      </c>
      <c r="E27" s="40">
        <v>5.8000000000000003E-2</v>
      </c>
      <c r="F27" s="8">
        <v>739</v>
      </c>
      <c r="G27" s="9">
        <v>39.5</v>
      </c>
      <c r="H27" s="41">
        <v>5.2999999999999999E-2</v>
      </c>
      <c r="I27" s="42">
        <f t="shared" si="0"/>
        <v>1309</v>
      </c>
      <c r="J27" s="43">
        <f t="shared" si="0"/>
        <v>72.8</v>
      </c>
      <c r="K27" s="44">
        <f t="shared" si="1"/>
        <v>5.5614973262032082E-2</v>
      </c>
      <c r="L27" s="1"/>
      <c r="M27" s="1"/>
      <c r="N27" s="1"/>
    </row>
    <row r="28" spans="1:20" ht="15.5" thickBot="1">
      <c r="A28" s="1"/>
      <c r="B28" s="52" t="s" vm="9">
        <v>12</v>
      </c>
      <c r="C28" s="53">
        <f>SUM(C21:C24)</f>
        <v>13864</v>
      </c>
      <c r="D28" s="54">
        <f>SUM(D21:D24)</f>
        <v>398.90000000000003</v>
      </c>
      <c r="E28" s="55">
        <f>SUM(D28/C28)</f>
        <v>2.8772360069244086E-2</v>
      </c>
      <c r="F28" s="53">
        <f>SUM(F21:F24)</f>
        <v>49244</v>
      </c>
      <c r="G28" s="54">
        <f>SUM(G21:G24)</f>
        <v>1044.0999999999999</v>
      </c>
      <c r="H28" s="56">
        <f>SUM(G28/F28)</f>
        <v>2.1202583055803751E-2</v>
      </c>
      <c r="I28" s="57">
        <f t="shared" si="0"/>
        <v>63108</v>
      </c>
      <c r="J28" s="58">
        <f t="shared" si="0"/>
        <v>1443</v>
      </c>
      <c r="K28" s="59">
        <f t="shared" si="1"/>
        <v>2.2865563795398364E-2</v>
      </c>
      <c r="L28" s="1"/>
      <c r="M28" s="1"/>
      <c r="N28" s="1"/>
    </row>
    <row r="29" spans="1:20" ht="15.65" customHeight="1" thickBot="1">
      <c r="A29" s="1"/>
      <c r="B29" s="107" t="s">
        <v>17</v>
      </c>
      <c r="C29" s="108"/>
      <c r="D29" s="108"/>
      <c r="E29" s="108"/>
      <c r="F29" s="108"/>
      <c r="G29" s="108"/>
      <c r="H29" s="108"/>
      <c r="I29" s="108"/>
      <c r="J29" s="108"/>
      <c r="K29" s="109"/>
      <c r="L29" s="1"/>
      <c r="M29" s="1"/>
      <c r="N29" s="1"/>
    </row>
    <row r="30" spans="1:20" ht="15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5" thickBot="1">
      <c r="A31" s="1"/>
      <c r="B31" s="98" t="s">
        <v>33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</row>
    <row r="32" spans="1:20" ht="15">
      <c r="A32" s="1"/>
      <c r="B32" s="32"/>
      <c r="C32" s="110" t="s">
        <v>18</v>
      </c>
      <c r="D32" s="111"/>
      <c r="E32" s="112"/>
      <c r="F32" s="111" t="s">
        <v>19</v>
      </c>
      <c r="G32" s="111"/>
      <c r="H32" s="111"/>
      <c r="I32" s="110" t="s">
        <v>20</v>
      </c>
      <c r="J32" s="111"/>
      <c r="K32" s="112"/>
      <c r="L32" s="111" t="s">
        <v>21</v>
      </c>
      <c r="M32" s="111"/>
      <c r="N32" s="111"/>
      <c r="O32" s="110" t="s">
        <v>22</v>
      </c>
      <c r="P32" s="111"/>
      <c r="Q32" s="112"/>
      <c r="R32" s="113" t="s">
        <v>23</v>
      </c>
      <c r="S32" s="114"/>
      <c r="T32" s="115"/>
    </row>
    <row r="33" spans="1:23" ht="37" customHeight="1">
      <c r="A33" s="1"/>
      <c r="B33" s="4"/>
      <c r="C33" s="60" t="s">
        <v>1</v>
      </c>
      <c r="D33" s="5" t="s">
        <v>2</v>
      </c>
      <c r="E33" s="35" t="s">
        <v>3</v>
      </c>
      <c r="F33" s="5" t="s">
        <v>1</v>
      </c>
      <c r="G33" s="5" t="s">
        <v>2</v>
      </c>
      <c r="H33" s="5" t="s">
        <v>3</v>
      </c>
      <c r="I33" s="60" t="s">
        <v>1</v>
      </c>
      <c r="J33" s="5" t="s">
        <v>2</v>
      </c>
      <c r="K33" s="35" t="s">
        <v>3</v>
      </c>
      <c r="L33" s="5" t="s">
        <v>1</v>
      </c>
      <c r="M33" s="5" t="s">
        <v>2</v>
      </c>
      <c r="N33" s="5" t="s">
        <v>3</v>
      </c>
      <c r="O33" s="60" t="s">
        <v>1</v>
      </c>
      <c r="P33" s="5" t="s">
        <v>2</v>
      </c>
      <c r="Q33" s="35" t="s">
        <v>3</v>
      </c>
      <c r="R33" s="36" t="s">
        <v>1</v>
      </c>
      <c r="S33" s="37" t="s">
        <v>2</v>
      </c>
      <c r="T33" s="38" t="s">
        <v>3</v>
      </c>
    </row>
    <row r="34" spans="1:23" ht="15">
      <c r="B34" s="4" t="s" vm="1">
        <v>4</v>
      </c>
      <c r="C34" s="61">
        <v>387</v>
      </c>
      <c r="D34" s="9">
        <v>18</v>
      </c>
      <c r="E34" s="41">
        <v>4.5999999999999999E-2</v>
      </c>
      <c r="F34" s="8">
        <v>504</v>
      </c>
      <c r="G34" s="9">
        <v>6.3</v>
      </c>
      <c r="H34" s="62">
        <v>1.2999999999999999E-2</v>
      </c>
      <c r="I34" s="61">
        <v>115</v>
      </c>
      <c r="J34" s="9">
        <v>6.4</v>
      </c>
      <c r="K34" s="41">
        <v>5.5E-2</v>
      </c>
      <c r="L34" s="8">
        <v>239</v>
      </c>
      <c r="M34" s="9">
        <v>4.4000000000000004</v>
      </c>
      <c r="N34" s="62">
        <v>1.7999999999999999E-2</v>
      </c>
      <c r="O34" s="61">
        <v>75</v>
      </c>
      <c r="P34" s="9">
        <v>2.2000000000000002</v>
      </c>
      <c r="Q34" s="41">
        <v>2.9000000000000001E-2</v>
      </c>
      <c r="R34" s="63">
        <f>SUM(O34+L34+I34+F34+C34)</f>
        <v>1320</v>
      </c>
      <c r="S34" s="64">
        <f t="shared" ref="S34:S40" si="2">SUM(P34+M34+J34+G34+D34)</f>
        <v>37.299999999999997</v>
      </c>
      <c r="T34" s="65">
        <f t="shared" ref="T34:T40" si="3">SUM(S34/R34)</f>
        <v>2.8257575757575756E-2</v>
      </c>
    </row>
    <row r="35" spans="1:23" ht="15">
      <c r="A35" s="1"/>
      <c r="B35" s="12" t="s" vm="2">
        <v>5</v>
      </c>
      <c r="C35" s="66">
        <v>5943</v>
      </c>
      <c r="D35" s="46">
        <v>206.4</v>
      </c>
      <c r="E35" s="67">
        <v>3.5000000000000003E-2</v>
      </c>
      <c r="F35" s="45">
        <v>1622</v>
      </c>
      <c r="G35" s="46">
        <v>28.78</v>
      </c>
      <c r="H35" s="68">
        <v>1.7999999999999999E-2</v>
      </c>
      <c r="I35" s="66">
        <v>3818</v>
      </c>
      <c r="J35" s="46">
        <v>124.6</v>
      </c>
      <c r="K35" s="67">
        <v>3.3000000000000002E-2</v>
      </c>
      <c r="L35" s="45">
        <v>4708</v>
      </c>
      <c r="M35" s="46">
        <v>167.8</v>
      </c>
      <c r="N35" s="68">
        <v>3.5999999999999997E-2</v>
      </c>
      <c r="O35" s="69">
        <v>640</v>
      </c>
      <c r="P35" s="46">
        <v>31.2</v>
      </c>
      <c r="Q35" s="67">
        <v>4.9000000000000002E-2</v>
      </c>
      <c r="R35" s="70">
        <f t="shared" ref="R35:R40" si="4">SUM(O35+L35+I35+F35+C35)</f>
        <v>16731</v>
      </c>
      <c r="S35" s="71">
        <f t="shared" si="2"/>
        <v>558.78</v>
      </c>
      <c r="T35" s="72">
        <f t="shared" si="3"/>
        <v>3.3397884167114936E-2</v>
      </c>
    </row>
    <row r="36" spans="1:23" ht="15">
      <c r="A36" s="1"/>
      <c r="B36" s="12" t="s" vm="3">
        <v>6</v>
      </c>
      <c r="C36" s="66">
        <v>3708</v>
      </c>
      <c r="D36" s="46">
        <v>60.4</v>
      </c>
      <c r="E36" s="67">
        <v>1.6E-2</v>
      </c>
      <c r="F36" s="45">
        <v>1482</v>
      </c>
      <c r="G36" s="46">
        <v>15.46</v>
      </c>
      <c r="H36" s="68">
        <v>0.01</v>
      </c>
      <c r="I36" s="66">
        <v>3216</v>
      </c>
      <c r="J36" s="46">
        <v>42.5</v>
      </c>
      <c r="K36" s="67">
        <v>1.2999999999999999E-2</v>
      </c>
      <c r="L36" s="45">
        <v>3327</v>
      </c>
      <c r="M36" s="46">
        <v>32.799999999999997</v>
      </c>
      <c r="N36" s="68">
        <v>0.01</v>
      </c>
      <c r="O36" s="69">
        <v>504</v>
      </c>
      <c r="P36" s="46">
        <v>6.3</v>
      </c>
      <c r="Q36" s="67">
        <v>1.2999999999999999E-2</v>
      </c>
      <c r="R36" s="70">
        <f t="shared" si="4"/>
        <v>12237</v>
      </c>
      <c r="S36" s="71">
        <f t="shared" si="2"/>
        <v>157.46</v>
      </c>
      <c r="T36" s="72">
        <f t="shared" si="3"/>
        <v>1.2867532892048705E-2</v>
      </c>
    </row>
    <row r="37" spans="1:23" ht="15">
      <c r="A37" s="1"/>
      <c r="B37" s="12" t="s" vm="4">
        <v>7</v>
      </c>
      <c r="C37" s="66">
        <v>2799</v>
      </c>
      <c r="D37" s="46">
        <v>35.6</v>
      </c>
      <c r="E37" s="67">
        <v>1.2999999999999999E-2</v>
      </c>
      <c r="F37" s="73">
        <v>644</v>
      </c>
      <c r="G37" s="46">
        <v>10.07</v>
      </c>
      <c r="H37" s="68">
        <v>1.6E-2</v>
      </c>
      <c r="I37" s="69">
        <v>267</v>
      </c>
      <c r="J37" s="46">
        <v>4.8</v>
      </c>
      <c r="K37" s="67">
        <v>1.7999999999999999E-2</v>
      </c>
      <c r="L37" s="73">
        <v>418</v>
      </c>
      <c r="M37" s="46">
        <v>7.6</v>
      </c>
      <c r="N37" s="68">
        <v>1.7999999999999999E-2</v>
      </c>
      <c r="O37" s="69">
        <v>350</v>
      </c>
      <c r="P37" s="46">
        <v>5.0999999999999996</v>
      </c>
      <c r="Q37" s="67">
        <v>1.4E-2</v>
      </c>
      <c r="R37" s="70">
        <f t="shared" si="4"/>
        <v>4478</v>
      </c>
      <c r="S37" s="71">
        <f t="shared" si="2"/>
        <v>63.17</v>
      </c>
      <c r="T37" s="72">
        <f t="shared" si="3"/>
        <v>1.4106744082179545E-2</v>
      </c>
    </row>
    <row r="38" spans="1:23" ht="15">
      <c r="A38" s="1"/>
      <c r="B38" s="12" t="s" vm="5">
        <v>8</v>
      </c>
      <c r="C38" s="66">
        <v>16288</v>
      </c>
      <c r="D38" s="46">
        <v>397.5</v>
      </c>
      <c r="E38" s="67">
        <v>2.4E-2</v>
      </c>
      <c r="F38" s="45">
        <v>2082</v>
      </c>
      <c r="G38" s="46">
        <v>27.12</v>
      </c>
      <c r="H38" s="68">
        <v>1.2999999999999999E-2</v>
      </c>
      <c r="I38" s="66">
        <v>2834</v>
      </c>
      <c r="J38" s="46">
        <v>65.2</v>
      </c>
      <c r="K38" s="67">
        <v>2.3E-2</v>
      </c>
      <c r="L38" s="45">
        <v>4409</v>
      </c>
      <c r="M38" s="46">
        <v>91.1</v>
      </c>
      <c r="N38" s="68">
        <v>2.1000000000000001E-2</v>
      </c>
      <c r="O38" s="66">
        <v>3460</v>
      </c>
      <c r="P38" s="46">
        <v>81.599999999999994</v>
      </c>
      <c r="Q38" s="67">
        <v>2.4E-2</v>
      </c>
      <c r="R38" s="70">
        <f t="shared" si="4"/>
        <v>29073</v>
      </c>
      <c r="S38" s="71">
        <f t="shared" si="2"/>
        <v>662.52</v>
      </c>
      <c r="T38" s="72">
        <f t="shared" si="3"/>
        <v>2.2788153957279948E-2</v>
      </c>
    </row>
    <row r="39" spans="1:23" ht="15">
      <c r="A39" s="1"/>
      <c r="B39" s="4" t="s" vm="6">
        <v>9</v>
      </c>
      <c r="C39" s="74">
        <v>5136</v>
      </c>
      <c r="D39" s="9">
        <v>422.2</v>
      </c>
      <c r="E39" s="41">
        <v>8.2000000000000003E-2</v>
      </c>
      <c r="F39" s="8">
        <v>592</v>
      </c>
      <c r="G39" s="9">
        <v>42.91</v>
      </c>
      <c r="H39" s="62">
        <v>7.1999999999999995E-2</v>
      </c>
      <c r="I39" s="74">
        <v>1034</v>
      </c>
      <c r="J39" s="9">
        <v>84.4</v>
      </c>
      <c r="K39" s="41">
        <v>8.2000000000000003E-2</v>
      </c>
      <c r="L39" s="25">
        <v>1859</v>
      </c>
      <c r="M39" s="9">
        <v>150</v>
      </c>
      <c r="N39" s="62">
        <v>8.1000000000000003E-2</v>
      </c>
      <c r="O39" s="61">
        <v>807</v>
      </c>
      <c r="P39" s="9">
        <v>66.599999999999994</v>
      </c>
      <c r="Q39" s="41">
        <v>8.3000000000000004E-2</v>
      </c>
      <c r="R39" s="63">
        <f t="shared" si="4"/>
        <v>9428</v>
      </c>
      <c r="S39" s="64">
        <f t="shared" si="2"/>
        <v>766.1099999999999</v>
      </c>
      <c r="T39" s="65">
        <f t="shared" si="3"/>
        <v>8.1259015697921072E-2</v>
      </c>
    </row>
    <row r="40" spans="1:23" ht="15">
      <c r="A40" s="1"/>
      <c r="B40" s="4" t="s" vm="7">
        <v>10</v>
      </c>
      <c r="C40" s="74">
        <v>1365</v>
      </c>
      <c r="D40" s="9">
        <v>61</v>
      </c>
      <c r="E40" s="41">
        <v>4.4999999999999998E-2</v>
      </c>
      <c r="F40" s="8">
        <v>106</v>
      </c>
      <c r="G40" s="9">
        <v>1.71</v>
      </c>
      <c r="H40" s="62">
        <v>1.6E-2</v>
      </c>
      <c r="I40" s="61">
        <v>132</v>
      </c>
      <c r="J40" s="9">
        <v>4.0999999999999996</v>
      </c>
      <c r="K40" s="41">
        <v>3.1E-2</v>
      </c>
      <c r="L40" s="8">
        <v>267</v>
      </c>
      <c r="M40" s="9">
        <v>13.9</v>
      </c>
      <c r="N40" s="62">
        <v>5.1999999999999998E-2</v>
      </c>
      <c r="O40" s="61">
        <v>137</v>
      </c>
      <c r="P40" s="9">
        <v>13.5</v>
      </c>
      <c r="Q40" s="41">
        <v>9.8000000000000004E-2</v>
      </c>
      <c r="R40" s="63">
        <f t="shared" si="4"/>
        <v>2007</v>
      </c>
      <c r="S40" s="64">
        <f t="shared" si="2"/>
        <v>94.210000000000008</v>
      </c>
      <c r="T40" s="65">
        <f t="shared" si="3"/>
        <v>4.694070752366717E-2</v>
      </c>
    </row>
    <row r="41" spans="1:23" ht="15">
      <c r="A41" s="1"/>
      <c r="B41" s="4" t="s" vm="8">
        <v>11</v>
      </c>
      <c r="C41" s="61">
        <v>829</v>
      </c>
      <c r="D41" s="9">
        <v>43.5</v>
      </c>
      <c r="E41" s="41">
        <v>5.2999999999999999E-2</v>
      </c>
      <c r="F41" s="8">
        <v>44</v>
      </c>
      <c r="G41" s="9">
        <v>2.98</v>
      </c>
      <c r="H41" s="62">
        <v>6.8000000000000005E-2</v>
      </c>
      <c r="I41" s="61">
        <v>88</v>
      </c>
      <c r="J41" s="9">
        <v>5.7</v>
      </c>
      <c r="K41" s="41">
        <v>6.5000000000000002E-2</v>
      </c>
      <c r="L41" s="8">
        <v>166</v>
      </c>
      <c r="M41" s="9">
        <v>14.5</v>
      </c>
      <c r="N41" s="62">
        <v>8.6999999999999994E-2</v>
      </c>
      <c r="O41" s="61">
        <v>69</v>
      </c>
      <c r="P41" s="9">
        <v>6.1</v>
      </c>
      <c r="Q41" s="41">
        <v>8.7999999999999995E-2</v>
      </c>
      <c r="R41" s="63">
        <f>SUM(O41+L41+I41+F41+C41)</f>
        <v>1196</v>
      </c>
      <c r="S41" s="64">
        <f>SUM(P41+M41+J41+G41+D41)</f>
        <v>72.78</v>
      </c>
      <c r="T41" s="65">
        <f>SUM(S41/R41)</f>
        <v>6.0852842809364552E-2</v>
      </c>
    </row>
    <row r="42" spans="1:23" ht="15.5" thickBot="1">
      <c r="A42" s="1"/>
      <c r="B42" s="52" t="s" vm="9">
        <v>12</v>
      </c>
      <c r="C42" s="75">
        <f>SUM(C35:C38)</f>
        <v>28738</v>
      </c>
      <c r="D42" s="54">
        <f>SUM(D35:D38)</f>
        <v>699.90000000000009</v>
      </c>
      <c r="E42" s="56">
        <f>SUM(D42/C42)</f>
        <v>2.4354513188113304E-2</v>
      </c>
      <c r="F42" s="53">
        <f>SUM(F35:F38)</f>
        <v>5830</v>
      </c>
      <c r="G42" s="54">
        <f>SUM(G35:G38)</f>
        <v>81.430000000000007</v>
      </c>
      <c r="H42" s="76">
        <f>SUM(G42/F42)</f>
        <v>1.3967409948542025E-2</v>
      </c>
      <c r="I42" s="75">
        <f>SUM(I35:I38)</f>
        <v>10135</v>
      </c>
      <c r="J42" s="54">
        <f>SUM(J35:J38)</f>
        <v>237.10000000000002</v>
      </c>
      <c r="K42" s="56">
        <f>SUM(J42/I42)</f>
        <v>2.3394178589047857E-2</v>
      </c>
      <c r="L42" s="53">
        <f>SUM(L35:L38)</f>
        <v>12862</v>
      </c>
      <c r="M42" s="54">
        <f>SUM(M35:M38)</f>
        <v>299.3</v>
      </c>
      <c r="N42" s="76">
        <f>SUM(M42/L42)</f>
        <v>2.3270097962991759E-2</v>
      </c>
      <c r="O42" s="75">
        <f>SUM(O35:O38)</f>
        <v>4954</v>
      </c>
      <c r="P42" s="54">
        <f>SUM(P35:P38)</f>
        <v>124.19999999999999</v>
      </c>
      <c r="Q42" s="56">
        <f>SUM(P42/O42)</f>
        <v>2.5070649979814289E-2</v>
      </c>
      <c r="R42" s="77">
        <f>SUM(R34:R41)</f>
        <v>76470</v>
      </c>
      <c r="S42" s="78">
        <f>SUM(S34:S41)</f>
        <v>2412.3300000000004</v>
      </c>
      <c r="T42" s="79">
        <f>SUM(S42/R42)</f>
        <v>3.1546096508434686E-2</v>
      </c>
    </row>
    <row r="43" spans="1:23" ht="15.65" customHeight="1" thickBot="1">
      <c r="A43" s="1"/>
      <c r="B43" s="95" t="s">
        <v>24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</row>
    <row r="44" spans="1:23" ht="15.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3" ht="15.5" thickBot="1">
      <c r="A45" s="1"/>
      <c r="B45" s="98" t="s">
        <v>34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100"/>
    </row>
    <row r="46" spans="1:23" ht="15">
      <c r="A46" s="1"/>
      <c r="B46" s="4"/>
      <c r="C46" s="101" t="s">
        <v>25</v>
      </c>
      <c r="D46" s="102"/>
      <c r="E46" s="103"/>
      <c r="F46" s="101" t="s">
        <v>26</v>
      </c>
      <c r="G46" s="102"/>
      <c r="H46" s="103"/>
      <c r="I46" s="101" t="s">
        <v>27</v>
      </c>
      <c r="J46" s="102"/>
      <c r="K46" s="103"/>
      <c r="L46" s="101" t="s">
        <v>28</v>
      </c>
      <c r="M46" s="102"/>
      <c r="N46" s="103"/>
      <c r="O46" s="101" t="s">
        <v>29</v>
      </c>
      <c r="P46" s="102"/>
      <c r="Q46" s="103"/>
      <c r="R46" s="101" t="s">
        <v>30</v>
      </c>
      <c r="S46" s="102"/>
      <c r="T46" s="103"/>
      <c r="U46" s="104" t="s">
        <v>16</v>
      </c>
      <c r="V46" s="105"/>
      <c r="W46" s="106"/>
    </row>
    <row r="47" spans="1:23" ht="39.65" customHeight="1">
      <c r="A47" s="1"/>
      <c r="B47" s="4"/>
      <c r="C47" s="60" t="s">
        <v>1</v>
      </c>
      <c r="D47" s="5" t="s">
        <v>2</v>
      </c>
      <c r="E47" s="35" t="s">
        <v>3</v>
      </c>
      <c r="F47" s="60" t="s">
        <v>1</v>
      </c>
      <c r="G47" s="5" t="s">
        <v>2</v>
      </c>
      <c r="H47" s="35" t="s">
        <v>3</v>
      </c>
      <c r="I47" s="60" t="s">
        <v>1</v>
      </c>
      <c r="J47" s="5" t="s">
        <v>2</v>
      </c>
      <c r="K47" s="35" t="s">
        <v>3</v>
      </c>
      <c r="L47" s="60" t="s">
        <v>1</v>
      </c>
      <c r="M47" s="5" t="s">
        <v>2</v>
      </c>
      <c r="N47" s="35" t="s">
        <v>3</v>
      </c>
      <c r="O47" s="60" t="s">
        <v>1</v>
      </c>
      <c r="P47" s="5" t="s">
        <v>2</v>
      </c>
      <c r="Q47" s="35" t="s">
        <v>3</v>
      </c>
      <c r="R47" s="60" t="s">
        <v>1</v>
      </c>
      <c r="S47" s="5" t="s">
        <v>2</v>
      </c>
      <c r="T47" s="35" t="s">
        <v>3</v>
      </c>
      <c r="U47" s="37" t="s">
        <v>1</v>
      </c>
      <c r="V47" s="37" t="s">
        <v>2</v>
      </c>
      <c r="W47" s="38" t="s">
        <v>3</v>
      </c>
    </row>
    <row r="48" spans="1:23" ht="15">
      <c r="A48" s="1"/>
      <c r="B48" s="4" t="s" vm="1">
        <v>4</v>
      </c>
      <c r="C48" s="61">
        <v>13</v>
      </c>
      <c r="D48" s="9">
        <v>2.4</v>
      </c>
      <c r="E48" s="41">
        <v>0.182</v>
      </c>
      <c r="F48" s="61">
        <v>17</v>
      </c>
      <c r="G48" s="9">
        <v>3.1</v>
      </c>
      <c r="H48" s="41">
        <v>0.183</v>
      </c>
      <c r="I48" s="61">
        <v>258</v>
      </c>
      <c r="J48" s="9">
        <v>12.9</v>
      </c>
      <c r="K48" s="41">
        <v>0.05</v>
      </c>
      <c r="L48" s="61">
        <v>168</v>
      </c>
      <c r="M48" s="9">
        <v>3.73</v>
      </c>
      <c r="N48" s="41">
        <v>2.1999999999999999E-2</v>
      </c>
      <c r="O48" s="61">
        <v>118</v>
      </c>
      <c r="P48" s="9">
        <v>1.96</v>
      </c>
      <c r="Q48" s="41">
        <v>1.7000000000000001E-2</v>
      </c>
      <c r="R48" s="61">
        <v>345</v>
      </c>
      <c r="S48" s="9">
        <v>8.5</v>
      </c>
      <c r="T48" s="41">
        <v>2.5000000000000001E-2</v>
      </c>
      <c r="U48" s="80">
        <f>SUM(C48+F48+I48+L48+O48+R48)</f>
        <v>919</v>
      </c>
      <c r="V48" s="64">
        <f>SUM(D48+G48+J48+M48+P48+S48)</f>
        <v>32.590000000000003</v>
      </c>
      <c r="W48" s="65">
        <f>SUM(V48/U48)</f>
        <v>3.5462459194776932E-2</v>
      </c>
    </row>
    <row r="49" spans="1:23" ht="15">
      <c r="A49" s="1"/>
      <c r="B49" s="12" t="s" vm="2">
        <v>5</v>
      </c>
      <c r="C49" s="69">
        <v>962</v>
      </c>
      <c r="D49" s="46">
        <v>282.3</v>
      </c>
      <c r="E49" s="67">
        <v>0.29299999999999998</v>
      </c>
      <c r="F49" s="69">
        <v>927</v>
      </c>
      <c r="G49" s="46">
        <v>66.400000000000006</v>
      </c>
      <c r="H49" s="67">
        <v>7.1999999999999995E-2</v>
      </c>
      <c r="I49" s="66">
        <v>2005</v>
      </c>
      <c r="J49" s="46">
        <v>47.3</v>
      </c>
      <c r="K49" s="67">
        <v>2.4E-2</v>
      </c>
      <c r="L49" s="66">
        <v>2711</v>
      </c>
      <c r="M49" s="46">
        <v>36.42</v>
      </c>
      <c r="N49" s="67">
        <v>1.2999999999999999E-2</v>
      </c>
      <c r="O49" s="66">
        <v>3682</v>
      </c>
      <c r="P49" s="46">
        <v>35.57</v>
      </c>
      <c r="Q49" s="67">
        <v>0.01</v>
      </c>
      <c r="R49" s="66">
        <v>6568</v>
      </c>
      <c r="S49" s="46">
        <v>91.6</v>
      </c>
      <c r="T49" s="67">
        <v>1.4E-2</v>
      </c>
      <c r="U49" s="81">
        <f t="shared" ref="U49:V56" si="5">SUM(C49+F49+I49+L49+O49+R49)</f>
        <v>16855</v>
      </c>
      <c r="V49" s="71">
        <f t="shared" si="5"/>
        <v>559.59</v>
      </c>
      <c r="W49" s="72">
        <f t="shared" ref="W49:W56" si="6">SUM(V49/U49)</f>
        <v>3.3200237318303176E-2</v>
      </c>
    </row>
    <row r="50" spans="1:23" ht="15">
      <c r="A50" s="1"/>
      <c r="B50" s="12" t="s" vm="3">
        <v>6</v>
      </c>
      <c r="C50" s="82"/>
      <c r="D50" s="14"/>
      <c r="E50" s="48"/>
      <c r="F50" s="82"/>
      <c r="G50" s="14"/>
      <c r="H50" s="48"/>
      <c r="I50" s="82"/>
      <c r="J50" s="14"/>
      <c r="K50" s="48"/>
      <c r="L50" s="82"/>
      <c r="M50" s="14"/>
      <c r="N50" s="48"/>
      <c r="O50" s="82"/>
      <c r="P50" s="14"/>
      <c r="Q50" s="48"/>
      <c r="R50" s="66">
        <v>12310</v>
      </c>
      <c r="S50" s="46">
        <v>157.5</v>
      </c>
      <c r="T50" s="67">
        <v>1.2999999999999999E-2</v>
      </c>
      <c r="U50" s="81">
        <f t="shared" si="5"/>
        <v>12310</v>
      </c>
      <c r="V50" s="71">
        <f t="shared" si="5"/>
        <v>157.5</v>
      </c>
      <c r="W50" s="72">
        <f t="shared" si="6"/>
        <v>1.2794476035743298E-2</v>
      </c>
    </row>
    <row r="51" spans="1:23" ht="15">
      <c r="A51" s="1"/>
      <c r="B51" s="12" t="s" vm="4">
        <v>7</v>
      </c>
      <c r="C51" s="82"/>
      <c r="D51" s="14"/>
      <c r="E51" s="48"/>
      <c r="F51" s="82"/>
      <c r="G51" s="14"/>
      <c r="H51" s="48"/>
      <c r="I51" s="82"/>
      <c r="J51" s="14"/>
      <c r="K51" s="48"/>
      <c r="L51" s="82"/>
      <c r="M51" s="14"/>
      <c r="N51" s="48"/>
      <c r="O51" s="82"/>
      <c r="P51" s="14"/>
      <c r="Q51" s="48"/>
      <c r="R51" s="66">
        <v>4515</v>
      </c>
      <c r="S51" s="46">
        <v>63.2</v>
      </c>
      <c r="T51" s="67">
        <v>1.4E-2</v>
      </c>
      <c r="U51" s="81">
        <f t="shared" si="5"/>
        <v>4515</v>
      </c>
      <c r="V51" s="71">
        <f t="shared" si="5"/>
        <v>63.2</v>
      </c>
      <c r="W51" s="72">
        <f t="shared" si="6"/>
        <v>1.3997785160575859E-2</v>
      </c>
    </row>
    <row r="52" spans="1:23" ht="15">
      <c r="A52" s="39"/>
      <c r="B52" s="12" t="s" vm="5">
        <v>8</v>
      </c>
      <c r="C52" s="66">
        <v>1227</v>
      </c>
      <c r="D52" s="46">
        <v>279.5</v>
      </c>
      <c r="E52" s="67">
        <v>0.22800000000000001</v>
      </c>
      <c r="F52" s="66">
        <v>1204</v>
      </c>
      <c r="G52" s="46">
        <v>60.1</v>
      </c>
      <c r="H52" s="67">
        <v>0.05</v>
      </c>
      <c r="I52" s="66">
        <v>3404</v>
      </c>
      <c r="J52" s="46">
        <v>66.400000000000006</v>
      </c>
      <c r="K52" s="67">
        <v>1.9E-2</v>
      </c>
      <c r="L52" s="66">
        <v>4931</v>
      </c>
      <c r="M52" s="46">
        <v>70</v>
      </c>
      <c r="N52" s="67">
        <v>1.2999999999999999E-2</v>
      </c>
      <c r="O52" s="66">
        <v>4708</v>
      </c>
      <c r="P52" s="46">
        <v>45.63</v>
      </c>
      <c r="Q52" s="67">
        <v>0.01</v>
      </c>
      <c r="R52" s="66">
        <v>13938</v>
      </c>
      <c r="S52" s="46">
        <v>147.1</v>
      </c>
      <c r="T52" s="67">
        <v>1.0999999999999999E-2</v>
      </c>
      <c r="U52" s="81">
        <f t="shared" si="5"/>
        <v>29412</v>
      </c>
      <c r="V52" s="71">
        <f t="shared" si="5"/>
        <v>668.73</v>
      </c>
      <c r="W52" s="72">
        <f t="shared" si="6"/>
        <v>2.2736638106895146E-2</v>
      </c>
    </row>
    <row r="53" spans="1:23" ht="15">
      <c r="A53" s="1"/>
      <c r="B53" s="4" t="s" vm="6">
        <v>9</v>
      </c>
      <c r="C53" s="74">
        <v>1141</v>
      </c>
      <c r="D53" s="9">
        <v>358.5</v>
      </c>
      <c r="E53" s="41">
        <v>0.314</v>
      </c>
      <c r="F53" s="74">
        <v>1101</v>
      </c>
      <c r="G53" s="9">
        <v>144.80000000000001</v>
      </c>
      <c r="H53" s="41">
        <v>0.13200000000000001</v>
      </c>
      <c r="I53" s="74">
        <v>2971</v>
      </c>
      <c r="J53" s="9">
        <v>133.4</v>
      </c>
      <c r="K53" s="41">
        <v>4.4999999999999998E-2</v>
      </c>
      <c r="L53" s="74">
        <v>1897</v>
      </c>
      <c r="M53" s="9">
        <v>58.77</v>
      </c>
      <c r="N53" s="41">
        <v>3.1E-2</v>
      </c>
      <c r="O53" s="61">
        <v>676</v>
      </c>
      <c r="P53" s="9">
        <v>10.55</v>
      </c>
      <c r="Q53" s="41">
        <v>1.6E-2</v>
      </c>
      <c r="R53" s="74">
        <v>1731</v>
      </c>
      <c r="S53" s="9">
        <v>61</v>
      </c>
      <c r="T53" s="41">
        <v>3.5000000000000003E-2</v>
      </c>
      <c r="U53" s="80">
        <f t="shared" si="5"/>
        <v>9517</v>
      </c>
      <c r="V53" s="64">
        <f t="shared" si="5"/>
        <v>767.02</v>
      </c>
      <c r="W53" s="65">
        <f t="shared" si="6"/>
        <v>8.0594725228538402E-2</v>
      </c>
    </row>
    <row r="54" spans="1:23" ht="15">
      <c r="A54" s="1"/>
      <c r="B54" s="4" t="s" vm="7">
        <v>10</v>
      </c>
      <c r="C54" s="61">
        <v>162</v>
      </c>
      <c r="D54" s="9">
        <v>34.299999999999997</v>
      </c>
      <c r="E54" s="41">
        <v>0.21199999999999999</v>
      </c>
      <c r="F54" s="61">
        <v>161</v>
      </c>
      <c r="G54" s="9">
        <v>16.7</v>
      </c>
      <c r="H54" s="41">
        <v>0.104</v>
      </c>
      <c r="I54" s="61">
        <v>314</v>
      </c>
      <c r="J54" s="9">
        <v>8.5</v>
      </c>
      <c r="K54" s="41">
        <v>2.7E-2</v>
      </c>
      <c r="L54" s="61">
        <v>382</v>
      </c>
      <c r="M54" s="9">
        <v>8.01</v>
      </c>
      <c r="N54" s="41">
        <v>2.1000000000000001E-2</v>
      </c>
      <c r="O54" s="61">
        <v>397</v>
      </c>
      <c r="P54" s="9">
        <v>6.28</v>
      </c>
      <c r="Q54" s="41">
        <v>1.6E-2</v>
      </c>
      <c r="R54" s="61">
        <v>611</v>
      </c>
      <c r="S54" s="9">
        <v>20.399999999999999</v>
      </c>
      <c r="T54" s="41">
        <v>3.3000000000000002E-2</v>
      </c>
      <c r="U54" s="80">
        <f t="shared" si="5"/>
        <v>2027</v>
      </c>
      <c r="V54" s="64">
        <f t="shared" si="5"/>
        <v>94.19</v>
      </c>
      <c r="W54" s="65">
        <f t="shared" si="6"/>
        <v>4.6467686235816479E-2</v>
      </c>
    </row>
    <row r="55" spans="1:23" ht="15">
      <c r="A55" s="1"/>
      <c r="B55" s="4" t="s" vm="8">
        <v>11</v>
      </c>
      <c r="C55" s="61">
        <v>35</v>
      </c>
      <c r="D55" s="9">
        <v>8.4</v>
      </c>
      <c r="E55" s="41">
        <v>0.24099999999999999</v>
      </c>
      <c r="F55" s="61">
        <v>43</v>
      </c>
      <c r="G55" s="9">
        <v>6.8</v>
      </c>
      <c r="H55" s="41">
        <v>0.157</v>
      </c>
      <c r="I55" s="61">
        <v>106</v>
      </c>
      <c r="J55" s="9">
        <v>7.7</v>
      </c>
      <c r="K55" s="41">
        <v>7.2999999999999995E-2</v>
      </c>
      <c r="L55" s="61">
        <v>54</v>
      </c>
      <c r="M55" s="9">
        <v>1.73</v>
      </c>
      <c r="N55" s="41">
        <v>3.2000000000000001E-2</v>
      </c>
      <c r="O55" s="83"/>
      <c r="P55" s="30"/>
      <c r="Q55" s="84"/>
      <c r="R55" s="74">
        <v>1037</v>
      </c>
      <c r="S55" s="9">
        <v>48.2</v>
      </c>
      <c r="T55" s="41">
        <v>4.5999999999999999E-2</v>
      </c>
      <c r="U55" s="80">
        <f t="shared" si="5"/>
        <v>1275</v>
      </c>
      <c r="V55" s="64">
        <f t="shared" si="5"/>
        <v>72.83</v>
      </c>
      <c r="W55" s="65">
        <f t="shared" si="6"/>
        <v>5.7121568627450978E-2</v>
      </c>
    </row>
    <row r="56" spans="1:23" ht="15.5" thickBot="1">
      <c r="A56" s="1"/>
      <c r="B56" s="85" t="s" vm="9">
        <v>12</v>
      </c>
      <c r="C56" s="86">
        <f>SUM(C49:C52)</f>
        <v>2189</v>
      </c>
      <c r="D56" s="87">
        <f>SUM(D49:D52)</f>
        <v>561.79999999999995</v>
      </c>
      <c r="E56" s="88">
        <f>SUM(D56/C56)</f>
        <v>0.25664687071722248</v>
      </c>
      <c r="F56" s="86">
        <f>SUM(F49:F52)</f>
        <v>2131</v>
      </c>
      <c r="G56" s="87">
        <f>SUM(G49:G52)</f>
        <v>126.5</v>
      </c>
      <c r="H56" s="88">
        <f>SUM(G56/F56)</f>
        <v>5.9361801970905681E-2</v>
      </c>
      <c r="I56" s="86">
        <f>SUM(I49:I52)</f>
        <v>5409</v>
      </c>
      <c r="J56" s="87">
        <f>SUM(J49:J52)</f>
        <v>113.7</v>
      </c>
      <c r="K56" s="88">
        <f>SUM(J56/I56)</f>
        <v>2.1020521353300056E-2</v>
      </c>
      <c r="L56" s="86">
        <f>SUM(L49:L52)</f>
        <v>7642</v>
      </c>
      <c r="M56" s="87">
        <f>SUM(M49:M52)</f>
        <v>106.42</v>
      </c>
      <c r="N56" s="88">
        <f>SUM(M56/L56)</f>
        <v>1.3925673907354096E-2</v>
      </c>
      <c r="O56" s="86">
        <f>SUM(O49:O52)</f>
        <v>8390</v>
      </c>
      <c r="P56" s="87">
        <f>SUM(P49:P52)</f>
        <v>81.2</v>
      </c>
      <c r="Q56" s="88">
        <f>SUM(P56/O56)</f>
        <v>9.6781883194278912E-3</v>
      </c>
      <c r="R56" s="86">
        <f>SUM(R49:R52)</f>
        <v>37331</v>
      </c>
      <c r="S56" s="87">
        <f>SUM(S49:S52)</f>
        <v>459.4</v>
      </c>
      <c r="T56" s="88">
        <f>SUM(S56/R56)</f>
        <v>1.2306126275749377E-2</v>
      </c>
      <c r="U56" s="89">
        <f t="shared" si="5"/>
        <v>63092</v>
      </c>
      <c r="V56" s="90">
        <f t="shared" si="5"/>
        <v>1449.02</v>
      </c>
      <c r="W56" s="91">
        <f t="shared" si="6"/>
        <v>2.2966778672414884E-2</v>
      </c>
    </row>
    <row r="57" spans="1:23" ht="15.65" customHeight="1" thickBot="1">
      <c r="A57" s="1"/>
      <c r="B57" s="95" t="s">
        <v>24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7"/>
    </row>
    <row r="58" spans="1:2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3" ht="15">
      <c r="A59" s="1"/>
      <c r="B59" s="1"/>
      <c r="C59" s="21"/>
      <c r="D59" s="22"/>
      <c r="E59" s="92"/>
      <c r="F59" s="1"/>
      <c r="G59" s="1"/>
      <c r="H59" s="1"/>
      <c r="I59" s="21"/>
      <c r="J59" s="22"/>
      <c r="K59" s="23"/>
      <c r="L59" s="21"/>
      <c r="M59" s="22"/>
      <c r="N59" s="92"/>
      <c r="O59" s="21"/>
      <c r="P59" s="22"/>
      <c r="Q59" s="23"/>
      <c r="R59" s="21"/>
      <c r="S59" s="22"/>
      <c r="T59" s="92"/>
    </row>
    <row r="60" spans="1:23" ht="15">
      <c r="A60" s="1"/>
      <c r="B60" s="3"/>
      <c r="C60" s="21"/>
      <c r="D60" s="22"/>
      <c r="E60" s="23"/>
      <c r="F60" s="3"/>
      <c r="G60" s="1"/>
      <c r="H60" s="1"/>
      <c r="I60" s="21"/>
      <c r="J60" s="22"/>
      <c r="K60" s="24"/>
      <c r="L60" s="21"/>
      <c r="M60" s="22"/>
      <c r="N60" s="23"/>
      <c r="O60" s="21"/>
      <c r="P60" s="22"/>
      <c r="Q60" s="24"/>
      <c r="R60" s="21"/>
      <c r="S60" s="22"/>
      <c r="T60" s="23"/>
    </row>
    <row r="61" spans="1:23" ht="15">
      <c r="A61" s="1"/>
      <c r="B61" s="7"/>
      <c r="C61" s="21"/>
      <c r="D61" s="22"/>
      <c r="E61" s="24"/>
      <c r="F61" s="7"/>
      <c r="G61" s="1"/>
      <c r="H61" s="1"/>
      <c r="I61" s="21"/>
      <c r="J61" s="22"/>
      <c r="K61" s="93"/>
      <c r="L61" s="21"/>
      <c r="M61" s="22"/>
      <c r="N61" s="24"/>
      <c r="O61" s="21"/>
      <c r="P61" s="22"/>
      <c r="Q61" s="24"/>
      <c r="R61" s="21"/>
      <c r="S61" s="22"/>
      <c r="T61" s="24"/>
    </row>
    <row r="62" spans="1:23" ht="15">
      <c r="A62" s="1"/>
      <c r="B62" s="1"/>
      <c r="C62" s="21"/>
      <c r="D62" s="22"/>
      <c r="E62" s="24"/>
      <c r="F62" s="94"/>
      <c r="G62" s="1"/>
      <c r="H62" s="1"/>
      <c r="I62" s="21"/>
      <c r="J62" s="22"/>
      <c r="K62" s="93"/>
      <c r="L62" s="21"/>
      <c r="M62" s="22"/>
      <c r="N62" s="24"/>
      <c r="O62" s="21"/>
      <c r="P62" s="22"/>
      <c r="Q62" s="93"/>
      <c r="R62" s="21"/>
      <c r="S62" s="22"/>
      <c r="T62" s="93"/>
    </row>
    <row r="63" spans="1:2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</sheetData>
  <mergeCells count="25">
    <mergeCell ref="A1:M1"/>
    <mergeCell ref="B3:E3"/>
    <mergeCell ref="B15:E15"/>
    <mergeCell ref="B17:K17"/>
    <mergeCell ref="C18:E18"/>
    <mergeCell ref="F18:H18"/>
    <mergeCell ref="I18:K18"/>
    <mergeCell ref="B29:K29"/>
    <mergeCell ref="B31:T31"/>
    <mergeCell ref="C32:E32"/>
    <mergeCell ref="F32:H32"/>
    <mergeCell ref="I32:K32"/>
    <mergeCell ref="L32:N32"/>
    <mergeCell ref="O32:Q32"/>
    <mergeCell ref="R32:T32"/>
    <mergeCell ref="B57:W57"/>
    <mergeCell ref="B43:T43"/>
    <mergeCell ref="B45:W45"/>
    <mergeCell ref="C46:E46"/>
    <mergeCell ref="F46:H46"/>
    <mergeCell ref="I46:K46"/>
    <mergeCell ref="L46:N46"/>
    <mergeCell ref="O46:Q46"/>
    <mergeCell ref="R46:T46"/>
    <mergeCell ref="U46:W4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o xmlns="4ed51042-8f70-4ee5-b78e-09244b73d62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3767AD875C54490CADE0FF4C8913A" ma:contentTypeVersion="14" ma:contentTypeDescription="Create a new document." ma:contentTypeScope="" ma:versionID="03ea1bab4804d4e8b54f80c46a2fa4f3">
  <xsd:schema xmlns:xsd="http://www.w3.org/2001/XMLSchema" xmlns:xs="http://www.w3.org/2001/XMLSchema" xmlns:p="http://schemas.microsoft.com/office/2006/metadata/properties" xmlns:ns2="4ed51042-8f70-4ee5-b78e-09244b73d626" xmlns:ns3="1605abb2-17eb-4460-93a0-4b01ca7ad98f" targetNamespace="http://schemas.microsoft.com/office/2006/metadata/properties" ma:root="true" ma:fieldsID="2d7c8c61dc740cc49470ce2b631b90da" ns2:_="" ns3:_="">
    <xsd:import namespace="4ed51042-8f70-4ee5-b78e-09244b73d626"/>
    <xsd:import namespace="1605abb2-17eb-4460-93a0-4b01ca7ad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dato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51042-8f70-4ee5-b78e-09244b73d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o" ma:index="15" nillable="true" ma:displayName="dato" ma:format="DateTime" ma:internalName="dato">
      <xsd:simpleType>
        <xsd:restriction base="dms:DateTim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5abb2-17eb-4460-93a0-4b01ca7ad98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24A517-9A80-41A8-B282-1D85C0E5F51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ed51042-8f70-4ee5-b78e-09244b73d626"/>
    <ds:schemaRef ds:uri="1605abb2-17eb-4460-93a0-4b01ca7ad98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EBBE22-6DEE-456C-94AE-82E7F50928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0E9EED-4672-4EAB-8B88-C47894094E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Nadia Schouw</cp:lastModifiedBy>
  <cp:revision/>
  <dcterms:created xsi:type="dcterms:W3CDTF">2020-01-14T13:02:30Z</dcterms:created>
  <dcterms:modified xsi:type="dcterms:W3CDTF">2020-01-23T09:06:44Z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0x0101004713767AD875C54490CADE0FF4C8913A</vt:lpwstr>
  </property>
</Properties>
</file>