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eniorforeningenidanmark.sharepoint.com/sites/Teams-PAP/Shared Documents/Analyse/Ledighedstal/Ledighedstal/Data fra Tableau 2019/Ledighedstal pr. måned til dataarkiv/"/>
    </mc:Choice>
  </mc:AlternateContent>
  <xr:revisionPtr revIDLastSave="2" documentId="11_97FAC2278661DBD2CE1BF13B3B5AF5BA35C12638" xr6:coauthVersionLast="45" xr6:coauthVersionMax="45" xr10:uidLastSave="{AE6B1C23-D43C-475F-9C53-5F30601A9FCF}"/>
  <bookViews>
    <workbookView xWindow="28690" yWindow="-110" windowWidth="29020" windowHeight="158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6" i="1" l="1"/>
  <c r="S56" i="1"/>
  <c r="R56" i="1"/>
  <c r="P56" i="1"/>
  <c r="Q56" i="1" s="1"/>
  <c r="O56" i="1"/>
  <c r="M56" i="1"/>
  <c r="N56" i="1" s="1"/>
  <c r="L56" i="1"/>
  <c r="J56" i="1"/>
  <c r="K56" i="1" s="1"/>
  <c r="I56" i="1"/>
  <c r="G56" i="1"/>
  <c r="H56" i="1" s="1"/>
  <c r="F56" i="1"/>
  <c r="D56" i="1"/>
  <c r="V56" i="1" s="1"/>
  <c r="C56" i="1"/>
  <c r="U56" i="1" s="1"/>
  <c r="V55" i="1"/>
  <c r="W55" i="1" s="1"/>
  <c r="U55" i="1"/>
  <c r="W54" i="1"/>
  <c r="V54" i="1"/>
  <c r="U54" i="1"/>
  <c r="W53" i="1"/>
  <c r="V53" i="1"/>
  <c r="U53" i="1"/>
  <c r="V52" i="1"/>
  <c r="W52" i="1" s="1"/>
  <c r="U52" i="1"/>
  <c r="V51" i="1"/>
  <c r="W51" i="1" s="1"/>
  <c r="U51" i="1"/>
  <c r="V50" i="1"/>
  <c r="W50" i="1" s="1"/>
  <c r="U50" i="1"/>
  <c r="V49" i="1"/>
  <c r="W49" i="1" s="1"/>
  <c r="U49" i="1"/>
  <c r="V48" i="1"/>
  <c r="W48" i="1" s="1"/>
  <c r="U48" i="1"/>
  <c r="Q42" i="1"/>
  <c r="P42" i="1"/>
  <c r="O42" i="1"/>
  <c r="N42" i="1"/>
  <c r="M42" i="1"/>
  <c r="L42" i="1"/>
  <c r="J42" i="1"/>
  <c r="K42" i="1" s="1"/>
  <c r="I42" i="1"/>
  <c r="G42" i="1"/>
  <c r="H42" i="1" s="1"/>
  <c r="F42" i="1"/>
  <c r="D42" i="1"/>
  <c r="E42" i="1" s="1"/>
  <c r="C42" i="1"/>
  <c r="S41" i="1"/>
  <c r="T41" i="1" s="1"/>
  <c r="R41" i="1"/>
  <c r="S40" i="1"/>
  <c r="T40" i="1" s="1"/>
  <c r="R40" i="1"/>
  <c r="S39" i="1"/>
  <c r="T39" i="1" s="1"/>
  <c r="R39" i="1"/>
  <c r="T38" i="1"/>
  <c r="S38" i="1"/>
  <c r="R38" i="1"/>
  <c r="T37" i="1"/>
  <c r="S37" i="1"/>
  <c r="R37" i="1"/>
  <c r="S36" i="1"/>
  <c r="T36" i="1" s="1"/>
  <c r="R36" i="1"/>
  <c r="R42" i="1" s="1"/>
  <c r="S35" i="1"/>
  <c r="T35" i="1" s="1"/>
  <c r="R35" i="1"/>
  <c r="S34" i="1"/>
  <c r="T34" i="1" s="1"/>
  <c r="R34" i="1"/>
  <c r="J28" i="1"/>
  <c r="K28" i="1" s="1"/>
  <c r="G28" i="1"/>
  <c r="H28" i="1" s="1"/>
  <c r="F28" i="1"/>
  <c r="D28" i="1"/>
  <c r="E28" i="1" s="1"/>
  <c r="C28" i="1"/>
  <c r="I28" i="1" s="1"/>
  <c r="K27" i="1"/>
  <c r="J27" i="1"/>
  <c r="I27" i="1"/>
  <c r="K26" i="1"/>
  <c r="J26" i="1"/>
  <c r="I26" i="1"/>
  <c r="J25" i="1"/>
  <c r="K25" i="1" s="1"/>
  <c r="I25" i="1"/>
  <c r="J24" i="1"/>
  <c r="K24" i="1" s="1"/>
  <c r="I24" i="1"/>
  <c r="J23" i="1"/>
  <c r="K23" i="1" s="1"/>
  <c r="I23" i="1"/>
  <c r="J22" i="1"/>
  <c r="K22" i="1" s="1"/>
  <c r="I22" i="1"/>
  <c r="J21" i="1"/>
  <c r="K21" i="1" s="1"/>
  <c r="I21" i="1"/>
  <c r="J20" i="1"/>
  <c r="K20" i="1" s="1"/>
  <c r="I20" i="1"/>
  <c r="E14" i="1"/>
  <c r="D14" i="1"/>
  <c r="C14" i="1"/>
  <c r="W56" i="1" l="1"/>
  <c r="S42" i="1"/>
  <c r="T42" i="1" s="1"/>
  <c r="E56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BIDB"/>
    <s v="[Uddannelse].[IDA Gruppe].&amp;[Bachelorer]"/>
    <s v="[Uddannelse].[IDA Gruppe].&amp;[Diplomingeniør]"/>
    <s v="[Uddannelse].[IDA Gruppe].&amp;[Teknikumingeniør]"/>
    <s v="[Uddannelse].[IDA Gruppe].&amp;[Akademiingeniør]"/>
    <s v="[Uddannelse].[IDA Gruppe].&amp;[Civilingeniører]"/>
    <s v="[Uddannelse].[IDA Gruppe].&amp;[Cand.scient]"/>
    <s v="[Uddannelse].[IDA Gruppe].&amp;[Cand.it]"/>
    <s v="[Uddannelse].[IDA Gruppe].&amp;[Phd]"/>
    <s v="[Uddannelse].[IDA Gruppe Niveau1].&amp;[Ingeniører]"/>
  </metadataStrings>
  <mdxMetadata count="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</mdxMetadata>
  <valueMetadata count="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</valueMetadata>
</metadata>
</file>

<file path=xl/sharedStrings.xml><?xml version="1.0" encoding="utf-8"?>
<sst xmlns="http://schemas.openxmlformats.org/spreadsheetml/2006/main" count="112" uniqueCount="36">
  <si>
    <t>2019 MAJ</t>
  </si>
  <si>
    <t>Betalende medlemmer (antal)</t>
  </si>
  <si>
    <t>Brutto-ledige (antal)</t>
  </si>
  <si>
    <t>Procent</t>
  </si>
  <si>
    <t>Bachelorer</t>
  </si>
  <si>
    <t>Diplomingeniør</t>
  </si>
  <si>
    <t>Teknikumingeniør</t>
  </si>
  <si>
    <t>Akademiingeniør</t>
  </si>
  <si>
    <t>Civilingeniører</t>
  </si>
  <si>
    <t>Cand.scient</t>
  </si>
  <si>
    <t>Cand.it</t>
  </si>
  <si>
    <t>Phd</t>
  </si>
  <si>
    <t>Ingeniører, i alt (diplom og civil)</t>
  </si>
  <si>
    <t>Kilde: Akademikerne Tableau online - udtrukket d. udtrukket d. 24 juli 2019</t>
  </si>
  <si>
    <t>Kvinder</t>
  </si>
  <si>
    <t>Mænd</t>
  </si>
  <si>
    <t>Alle</t>
  </si>
  <si>
    <t>Kilde: Akademikerne Tableau online - udtrukket d. udtrukket d. 24 juli 2019. Note: Akademiingeniør, teknikumingeniør, diplomingeniør, civilingiør.</t>
  </si>
  <si>
    <t>Hovedstaden</t>
  </si>
  <si>
    <t>Sjælland</t>
  </si>
  <si>
    <t>Syddanmark</t>
  </si>
  <si>
    <t>Midtjylland</t>
  </si>
  <si>
    <t>Nordjylland</t>
  </si>
  <si>
    <t>Hele landet</t>
  </si>
  <si>
    <t>Kilde: Akademikerne Tableau online - udtrukket d. udtrukket d. 24 juli 2019. Note: Akademiingeniør, teknikumingeniør, diplomingeniør, civilingiør. Udlandet er ikke medtaget i tabellen</t>
  </si>
  <si>
    <t>&lt;1 år</t>
  </si>
  <si>
    <t>1-2 år</t>
  </si>
  <si>
    <t>2-4 år</t>
  </si>
  <si>
    <t>5-9 år</t>
  </si>
  <si>
    <t>10-14 år</t>
  </si>
  <si>
    <t>15+ år</t>
  </si>
  <si>
    <t xml:space="preserve">Kilde: Akademikerne Tableau online - udtrukket d. udtrukket d. 24 juli 2019. Note: Akademiingeniør, teknikumingeniør, diplomingeniør, civilingiør. </t>
  </si>
  <si>
    <t>Ledighedstal maj</t>
  </si>
  <si>
    <t>Ledighedstal maj - køn</t>
  </si>
  <si>
    <t>Ledighedstal maj - Region</t>
  </si>
  <si>
    <t>Ledighedstal maj - Kandidatår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</si>
</sst>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#,##0.0"/>
    <numFmt numFmtId="166" formatCode="_-* #,##0_-;\-* #,##0_-;_-* &quot;-&quot;??_-;_-@_-"/>
    <numFmt numFmtId="167" formatCode="_-* #,##0.0_-;\-* #,##0.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0"/>
      <name val="Montserrat"/>
    </font>
    <font>
      <b/>
      <sz val="10"/>
      <name val="Montserrat"/>
    </font>
    <font>
      <i/>
      <sz val="10"/>
      <name val="Montserrat"/>
    </font>
    <font>
      <sz val="7"/>
      <name val="Tableau Book"/>
    </font>
    <font>
      <b/>
      <sz val="7"/>
      <name val="Tableau Book"/>
    </font>
    <font>
      <sz val="9"/>
      <name val="Montserrat"/>
    </font>
    <font>
      <sz val="10"/>
      <color rgb="FF333333"/>
      <name val="Montserrat"/>
    </font>
    <font>
      <sz val="7"/>
      <color rgb="FF787878"/>
      <name val="Tableau Book"/>
    </font>
    <font>
      <b/>
      <sz val="7"/>
      <color rgb="FF333333"/>
      <name val="Tableau Book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5" xfId="0" applyFont="1" applyBorder="1"/>
    <xf numFmtId="0" fontId="7" fillId="0" borderId="0" xfId="0" applyFont="1" applyAlignment="1">
      <alignment wrapText="1"/>
    </xf>
    <xf numFmtId="0" fontId="7" fillId="0" borderId="6" xfId="0" applyFont="1" applyBorder="1"/>
    <xf numFmtId="0" fontId="7" fillId="0" borderId="0" xfId="0" applyFont="1"/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164" fontId="5" fillId="0" borderId="6" xfId="2" applyNumberFormat="1" applyFont="1" applyBorder="1"/>
    <xf numFmtId="164" fontId="5" fillId="0" borderId="0" xfId="2" applyNumberFormat="1" applyFont="1" applyBorder="1"/>
    <xf numFmtId="0" fontId="5" fillId="2" borderId="5" xfId="0" applyFont="1" applyFill="1" applyBorder="1"/>
    <xf numFmtId="3" fontId="5" fillId="2" borderId="0" xfId="0" applyNumberFormat="1" applyFont="1" applyFill="1"/>
    <xf numFmtId="1" fontId="5" fillId="2" borderId="0" xfId="0" applyNumberFormat="1" applyFont="1" applyFill="1"/>
    <xf numFmtId="164" fontId="5" fillId="2" borderId="6" xfId="2" applyNumberFormat="1" applyFont="1" applyFill="1" applyBorder="1"/>
    <xf numFmtId="164" fontId="5" fillId="0" borderId="0" xfId="2" applyNumberFormat="1" applyFont="1" applyFill="1" applyBorder="1"/>
    <xf numFmtId="3" fontId="5" fillId="0" borderId="0" xfId="0" applyNumberFormat="1" applyFont="1"/>
    <xf numFmtId="165" fontId="5" fillId="0" borderId="0" xfId="0" applyNumberFormat="1" applyFont="1"/>
    <xf numFmtId="166" fontId="5" fillId="0" borderId="0" xfId="1" applyNumberFormat="1" applyFont="1" applyFill="1" applyBorder="1"/>
    <xf numFmtId="164" fontId="5" fillId="0" borderId="0" xfId="0" applyNumberFormat="1" applyFont="1"/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0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5" fillId="3" borderId="7" xfId="0" applyFont="1" applyFill="1" applyBorder="1" applyAlignment="1">
      <alignment wrapText="1"/>
    </xf>
    <xf numFmtId="3" fontId="5" fillId="3" borderId="8" xfId="0" applyNumberFormat="1" applyFont="1" applyFill="1" applyBorder="1"/>
    <xf numFmtId="164" fontId="5" fillId="3" borderId="9" xfId="2" applyNumberFormat="1" applyFont="1" applyFill="1" applyBorder="1"/>
    <xf numFmtId="166" fontId="5" fillId="0" borderId="0" xfId="0" applyNumberFormat="1" applyFont="1"/>
    <xf numFmtId="1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10" xfId="0" applyFont="1" applyBorder="1"/>
    <xf numFmtId="0" fontId="5" fillId="0" borderId="5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4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vertical="center" wrapText="1"/>
    </xf>
    <xf numFmtId="164" fontId="5" fillId="2" borderId="14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/>
    <xf numFmtId="3" fontId="5" fillId="2" borderId="5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0" fontId="5" fillId="3" borderId="7" xfId="0" applyFont="1" applyFill="1" applyBorder="1"/>
    <xf numFmtId="166" fontId="5" fillId="3" borderId="8" xfId="0" applyNumberFormat="1" applyFont="1" applyFill="1" applyBorder="1"/>
    <xf numFmtId="1" fontId="5" fillId="3" borderId="8" xfId="0" applyNumberFormat="1" applyFont="1" applyFill="1" applyBorder="1"/>
    <xf numFmtId="164" fontId="5" fillId="3" borderId="15" xfId="0" applyNumberFormat="1" applyFont="1" applyFill="1" applyBorder="1"/>
    <xf numFmtId="164" fontId="5" fillId="3" borderId="9" xfId="0" applyNumberFormat="1" applyFont="1" applyFill="1" applyBorder="1"/>
    <xf numFmtId="167" fontId="5" fillId="3" borderId="7" xfId="1" applyNumberFormat="1" applyFont="1" applyFill="1" applyBorder="1" applyAlignment="1">
      <alignment vertical="center" wrapText="1"/>
    </xf>
    <xf numFmtId="167" fontId="5" fillId="3" borderId="8" xfId="1" applyNumberFormat="1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0" fontId="5" fillId="0" borderId="6" xfId="0" applyNumberFormat="1" applyFont="1" applyBorder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166" fontId="5" fillId="0" borderId="5" xfId="1" applyNumberFormat="1" applyFont="1" applyBorder="1"/>
    <xf numFmtId="164" fontId="5" fillId="0" borderId="6" xfId="0" applyNumberFormat="1" applyFont="1" applyBorder="1"/>
    <xf numFmtId="10" fontId="5" fillId="2" borderId="6" xfId="0" applyNumberFormat="1" applyFont="1" applyFill="1" applyBorder="1" applyAlignment="1">
      <alignment vertical="center" wrapText="1"/>
    </xf>
    <xf numFmtId="10" fontId="5" fillId="2" borderId="0" xfId="0" applyNumberFormat="1" applyFont="1" applyFill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66" fontId="5" fillId="2" borderId="5" xfId="1" applyNumberFormat="1" applyFont="1" applyFill="1" applyBorder="1"/>
    <xf numFmtId="0" fontId="5" fillId="2" borderId="0" xfId="0" applyFont="1" applyFill="1" applyAlignment="1">
      <alignment vertical="center" wrapText="1"/>
    </xf>
    <xf numFmtId="166" fontId="5" fillId="3" borderId="7" xfId="0" applyNumberFormat="1" applyFont="1" applyFill="1" applyBorder="1"/>
    <xf numFmtId="164" fontId="5" fillId="3" borderId="8" xfId="0" applyNumberFormat="1" applyFont="1" applyFill="1" applyBorder="1"/>
    <xf numFmtId="166" fontId="5" fillId="3" borderId="7" xfId="1" applyNumberFormat="1" applyFont="1" applyFill="1" applyBorder="1"/>
    <xf numFmtId="166" fontId="5" fillId="3" borderId="8" xfId="1" applyNumberFormat="1" applyFont="1" applyFill="1" applyBorder="1"/>
    <xf numFmtId="0" fontId="11" fillId="0" borderId="5" xfId="0" applyFont="1" applyBorder="1" applyAlignment="1">
      <alignment vertical="center" wrapText="1"/>
    </xf>
    <xf numFmtId="1" fontId="11" fillId="0" borderId="0" xfId="0" applyNumberFormat="1" applyFont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6" fontId="5" fillId="0" borderId="0" xfId="1" applyNumberFormat="1" applyFont="1" applyBorder="1"/>
    <xf numFmtId="0" fontId="11" fillId="2" borderId="5" xfId="0" applyFont="1" applyFill="1" applyBorder="1" applyAlignment="1">
      <alignment vertical="center" wrapText="1"/>
    </xf>
    <xf numFmtId="1" fontId="11" fillId="2" borderId="0" xfId="0" applyNumberFormat="1" applyFont="1" applyFill="1" applyAlignment="1">
      <alignment vertical="center" wrapText="1"/>
    </xf>
    <xf numFmtId="164" fontId="11" fillId="2" borderId="6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164" fontId="11" fillId="2" borderId="0" xfId="0" applyNumberFormat="1" applyFont="1" applyFill="1" applyAlignment="1">
      <alignment vertical="center" wrapText="1"/>
    </xf>
    <xf numFmtId="3" fontId="11" fillId="2" borderId="5" xfId="0" applyNumberFormat="1" applyFont="1" applyFill="1" applyBorder="1" applyAlignment="1">
      <alignment vertical="center" wrapText="1"/>
    </xf>
    <xf numFmtId="3" fontId="11" fillId="2" borderId="0" xfId="0" applyNumberFormat="1" applyFont="1" applyFill="1" applyAlignment="1">
      <alignment vertical="center" wrapText="1"/>
    </xf>
    <xf numFmtId="166" fontId="5" fillId="2" borderId="0" xfId="1" applyNumberFormat="1" applyFont="1" applyFill="1" applyBorder="1"/>
    <xf numFmtId="164" fontId="5" fillId="2" borderId="0" xfId="0" applyNumberFormat="1" applyFont="1" applyFill="1"/>
    <xf numFmtId="3" fontId="11" fillId="0" borderId="5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166" fontId="5" fillId="0" borderId="5" xfId="1" applyNumberFormat="1" applyFont="1" applyFill="1" applyBorder="1"/>
    <xf numFmtId="0" fontId="5" fillId="3" borderId="5" xfId="0" applyFont="1" applyFill="1" applyBorder="1"/>
    <xf numFmtId="166" fontId="5" fillId="3" borderId="5" xfId="0" applyNumberFormat="1" applyFont="1" applyFill="1" applyBorder="1"/>
    <xf numFmtId="1" fontId="5" fillId="3" borderId="0" xfId="0" applyNumberFormat="1" applyFont="1" applyFill="1"/>
    <xf numFmtId="164" fontId="5" fillId="3" borderId="6" xfId="0" applyNumberFormat="1" applyFont="1" applyFill="1" applyBorder="1"/>
    <xf numFmtId="166" fontId="5" fillId="3" borderId="0" xfId="0" applyNumberFormat="1" applyFont="1" applyFill="1"/>
    <xf numFmtId="164" fontId="5" fillId="3" borderId="0" xfId="0" applyNumberFormat="1" applyFont="1" applyFill="1"/>
    <xf numFmtId="166" fontId="5" fillId="3" borderId="0" xfId="1" applyNumberFormat="1" applyFont="1" applyFill="1" applyBorder="1"/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" fontId="3" fillId="0" borderId="1" xfId="3" applyNumberFormat="1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13" xfId="0" applyFont="1" applyBorder="1" applyAlignment="1">
      <alignment horizontal="center"/>
    </xf>
  </cellXfs>
  <cellStyles count="4">
    <cellStyle name="Komma" xfId="1" builtinId="3"/>
    <cellStyle name="Normal" xfId="0" builtinId="0"/>
    <cellStyle name="Overskrift 1" xfId="3" builtinId="16"/>
    <cellStyle name="Pro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6"/>
  <sheetViews>
    <sheetView tabSelected="1" workbookViewId="0">
      <selection activeCell="G5" sqref="G5"/>
    </sheetView>
  </sheetViews>
  <sheetFormatPr defaultColWidth="8.81640625" defaultRowHeight="14.5"/>
  <cols>
    <col min="1" max="1" width="8.81640625" style="1"/>
    <col min="2" max="2" width="27.1796875" style="1" bestFit="1" customWidth="1"/>
    <col min="3" max="3" width="20.453125" style="1" customWidth="1"/>
    <col min="4" max="4" width="16.453125" style="1" customWidth="1"/>
    <col min="5" max="5" width="13.453125" style="1" bestFit="1" customWidth="1"/>
    <col min="6" max="6" width="19.453125" style="1" customWidth="1"/>
    <col min="7" max="7" width="19.1796875" style="1" customWidth="1"/>
    <col min="8" max="8" width="10.54296875" style="1" customWidth="1"/>
    <col min="9" max="9" width="21" style="1" bestFit="1" customWidth="1"/>
    <col min="10" max="10" width="14.54296875" style="1" customWidth="1"/>
    <col min="11" max="11" width="10.453125" style="1" customWidth="1"/>
    <col min="12" max="12" width="21" style="1" bestFit="1" customWidth="1"/>
    <col min="13" max="13" width="14.81640625" style="1" customWidth="1"/>
    <col min="14" max="14" width="13.453125" style="1" bestFit="1" customWidth="1"/>
    <col min="15" max="15" width="21.81640625" style="1" customWidth="1"/>
    <col min="16" max="16" width="14.1796875" style="1" customWidth="1"/>
    <col min="17" max="17" width="13.453125" style="1" bestFit="1" customWidth="1"/>
    <col min="18" max="18" width="21" style="1" customWidth="1"/>
    <col min="19" max="19" width="13.54296875" style="1" customWidth="1"/>
    <col min="20" max="20" width="13.453125" style="1" bestFit="1" customWidth="1"/>
    <col min="21" max="21" width="17.81640625" style="1" customWidth="1"/>
    <col min="22" max="22" width="16.453125" style="1" customWidth="1"/>
    <col min="23" max="16384" width="8.81640625" style="1"/>
  </cols>
  <sheetData>
    <row r="1" spans="1:19" ht="29" thickBo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16" thickTop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5" thickBot="1">
      <c r="A3" s="2"/>
      <c r="B3" s="107" t="s">
        <v>32</v>
      </c>
      <c r="C3" s="108"/>
      <c r="D3" s="108"/>
      <c r="E3" s="109"/>
      <c r="F3" s="3"/>
      <c r="G3" s="2"/>
      <c r="H3" s="4"/>
      <c r="I3" s="4"/>
      <c r="J3" s="4"/>
      <c r="K3" s="4"/>
      <c r="L3" s="4"/>
      <c r="M3" s="4"/>
      <c r="N3" s="4"/>
    </row>
    <row r="4" spans="1:19" ht="30">
      <c r="A4" s="2"/>
      <c r="B4" s="5"/>
      <c r="C4" s="6" t="s">
        <v>1</v>
      </c>
      <c r="D4" s="6" t="s">
        <v>2</v>
      </c>
      <c r="E4" s="7" t="s">
        <v>3</v>
      </c>
      <c r="F4" s="8"/>
      <c r="G4" s="2"/>
      <c r="H4" s="2"/>
      <c r="I4" s="8"/>
      <c r="J4" s="8"/>
      <c r="K4" s="8"/>
      <c r="L4" s="8"/>
      <c r="M4" s="8"/>
      <c r="N4" s="8"/>
    </row>
    <row r="5" spans="1:19" ht="15">
      <c r="A5" s="2"/>
      <c r="B5" s="5" t="s" vm="1">
        <v>4</v>
      </c>
      <c r="C5" s="9">
        <v>909</v>
      </c>
      <c r="D5" s="10">
        <v>30.5</v>
      </c>
      <c r="E5" s="11">
        <v>3.4000000000000002E-2</v>
      </c>
      <c r="F5" s="12"/>
      <c r="G5" s="2"/>
      <c r="H5" s="2"/>
      <c r="I5" s="8"/>
      <c r="J5" s="8"/>
      <c r="K5" s="8"/>
      <c r="L5" s="8"/>
      <c r="M5" s="8"/>
      <c r="N5" s="8"/>
    </row>
    <row r="6" spans="1:19" ht="15">
      <c r="A6" s="2"/>
      <c r="B6" s="13" t="s" vm="2">
        <v>5</v>
      </c>
      <c r="C6" s="14">
        <v>16910</v>
      </c>
      <c r="D6" s="15">
        <v>479.7</v>
      </c>
      <c r="E6" s="16">
        <v>2.8000000000000001E-2</v>
      </c>
      <c r="F6" s="17"/>
      <c r="G6" s="2"/>
      <c r="H6" s="2"/>
      <c r="I6" s="2"/>
      <c r="J6" s="18"/>
      <c r="K6" s="19"/>
      <c r="L6" s="17"/>
      <c r="M6" s="2"/>
      <c r="N6" s="2"/>
    </row>
    <row r="7" spans="1:19" ht="15">
      <c r="A7" s="2"/>
      <c r="B7" s="13" t="s" vm="3">
        <v>6</v>
      </c>
      <c r="C7" s="14">
        <v>12279</v>
      </c>
      <c r="D7" s="15">
        <v>162.6</v>
      </c>
      <c r="E7" s="16">
        <v>1.2999999999999999E-2</v>
      </c>
      <c r="F7" s="17"/>
      <c r="G7" s="2"/>
      <c r="H7" s="2"/>
      <c r="I7" s="20"/>
      <c r="J7" s="2"/>
      <c r="K7" s="21"/>
      <c r="L7" s="20"/>
      <c r="M7" s="2"/>
      <c r="N7" s="21"/>
    </row>
    <row r="8" spans="1:19" ht="15">
      <c r="A8" s="2"/>
      <c r="B8" s="13" t="s" vm="4">
        <v>7</v>
      </c>
      <c r="C8" s="14">
        <v>4487</v>
      </c>
      <c r="D8" s="15">
        <v>70.3</v>
      </c>
      <c r="E8" s="16">
        <v>1.6E-2</v>
      </c>
      <c r="F8" s="17"/>
      <c r="G8" s="2"/>
      <c r="H8" s="2"/>
      <c r="I8" s="20"/>
      <c r="J8" s="2"/>
      <c r="K8" s="21"/>
      <c r="L8" s="22"/>
      <c r="M8" s="23"/>
      <c r="N8" s="24"/>
    </row>
    <row r="9" spans="1:19" ht="15">
      <c r="A9" s="2"/>
      <c r="B9" s="13" t="s" vm="5">
        <v>8</v>
      </c>
      <c r="C9" s="14">
        <v>29376</v>
      </c>
      <c r="D9" s="15">
        <v>607.1</v>
      </c>
      <c r="E9" s="16">
        <v>2.1000000000000001E-2</v>
      </c>
      <c r="F9" s="17"/>
      <c r="G9" s="2"/>
      <c r="H9" s="2"/>
      <c r="I9" s="20"/>
      <c r="J9" s="2"/>
      <c r="K9" s="21"/>
      <c r="L9" s="22"/>
      <c r="M9" s="23"/>
      <c r="N9" s="25"/>
    </row>
    <row r="10" spans="1:19" ht="15">
      <c r="A10" s="2"/>
      <c r="B10" s="5" t="s" vm="6">
        <v>9</v>
      </c>
      <c r="C10" s="26">
        <v>9567</v>
      </c>
      <c r="D10" s="10">
        <v>674.3</v>
      </c>
      <c r="E10" s="11">
        <v>7.0000000000000007E-2</v>
      </c>
      <c r="F10" s="17"/>
      <c r="G10" s="2"/>
      <c r="H10" s="2"/>
      <c r="I10" s="18"/>
      <c r="J10" s="19"/>
      <c r="K10" s="17"/>
      <c r="L10" s="2"/>
      <c r="M10" s="21"/>
      <c r="N10" s="20"/>
    </row>
    <row r="11" spans="1:19" ht="15">
      <c r="A11" s="2"/>
      <c r="B11" s="5" t="s" vm="7">
        <v>10</v>
      </c>
      <c r="C11" s="26">
        <v>2025</v>
      </c>
      <c r="D11" s="10">
        <v>89.5</v>
      </c>
      <c r="E11" s="11">
        <v>4.3999999999999997E-2</v>
      </c>
      <c r="F11" s="17"/>
      <c r="G11" s="2"/>
      <c r="H11" s="2"/>
      <c r="I11" s="2"/>
      <c r="J11" s="2"/>
      <c r="K11" s="2"/>
      <c r="L11" s="2"/>
      <c r="M11" s="2"/>
      <c r="N11" s="2"/>
    </row>
    <row r="12" spans="1:19" ht="15">
      <c r="A12" s="2"/>
      <c r="B12" s="5" t="s" vm="8">
        <v>11</v>
      </c>
      <c r="C12" s="26">
        <v>1319</v>
      </c>
      <c r="D12" s="10">
        <v>66.400000000000006</v>
      </c>
      <c r="E12" s="11">
        <v>0.05</v>
      </c>
      <c r="F12" s="17"/>
      <c r="G12" s="2"/>
      <c r="H12" s="2"/>
      <c r="I12" s="2"/>
      <c r="J12" s="2"/>
      <c r="K12" s="2"/>
      <c r="L12" s="2"/>
      <c r="M12" s="2"/>
      <c r="N12" s="2"/>
    </row>
    <row r="13" spans="1:19" ht="15">
      <c r="A13" s="2"/>
      <c r="B13" s="5"/>
      <c r="C13" s="2"/>
      <c r="D13" s="19"/>
      <c r="E13" s="11"/>
      <c r="F13" s="17"/>
      <c r="G13" s="2"/>
      <c r="H13" s="2"/>
      <c r="I13" s="2"/>
      <c r="J13" s="2"/>
      <c r="K13" s="2"/>
      <c r="L13" s="2"/>
      <c r="M13" s="2"/>
      <c r="N13" s="2"/>
    </row>
    <row r="14" spans="1:19" ht="30.5" thickBot="1">
      <c r="A14" s="2"/>
      <c r="B14" s="27" t="s" vm="9">
        <v>12</v>
      </c>
      <c r="C14" s="28">
        <f>SUM(C6:C9)</f>
        <v>63052</v>
      </c>
      <c r="D14" s="28">
        <f>SUM(D6:D9)</f>
        <v>1319.6999999999998</v>
      </c>
      <c r="E14" s="29">
        <f>SUM(D14/C14)</f>
        <v>2.0930343208780053E-2</v>
      </c>
      <c r="F14" s="17"/>
      <c r="G14" s="2"/>
      <c r="H14" s="2"/>
      <c r="I14" s="30"/>
      <c r="J14" s="31"/>
      <c r="K14" s="21"/>
      <c r="L14" s="30"/>
      <c r="M14" s="31"/>
      <c r="N14" s="21"/>
    </row>
    <row r="15" spans="1:19" ht="15.5" thickBot="1">
      <c r="A15" s="2"/>
      <c r="B15" s="129" t="s">
        <v>13</v>
      </c>
      <c r="C15" s="130"/>
      <c r="D15" s="130"/>
      <c r="E15" s="131"/>
      <c r="F15" s="32"/>
      <c r="G15" s="2"/>
      <c r="H15" s="2"/>
      <c r="I15" s="2"/>
      <c r="J15" s="2"/>
      <c r="K15" s="2"/>
      <c r="L15" s="2"/>
      <c r="M15" s="2"/>
      <c r="N15" s="2"/>
    </row>
    <row r="16" spans="1:19" ht="15.5" thickBot="1">
      <c r="A16" s="2"/>
      <c r="B16" s="32"/>
      <c r="C16" s="32"/>
      <c r="D16" s="32"/>
      <c r="E16" s="32"/>
      <c r="F16" s="32"/>
      <c r="G16" s="2"/>
      <c r="H16" s="2"/>
      <c r="I16" s="2"/>
      <c r="J16" s="2"/>
      <c r="K16" s="2"/>
      <c r="L16" s="2"/>
      <c r="M16" s="2"/>
      <c r="N16" s="2"/>
    </row>
    <row r="17" spans="1:20" ht="15.5" thickBot="1">
      <c r="A17" s="2"/>
      <c r="B17" s="119" t="s">
        <v>33</v>
      </c>
      <c r="C17" s="120"/>
      <c r="D17" s="120"/>
      <c r="E17" s="120"/>
      <c r="F17" s="120"/>
      <c r="G17" s="120"/>
      <c r="H17" s="120"/>
      <c r="I17" s="120"/>
      <c r="J17" s="120"/>
      <c r="K17" s="121"/>
      <c r="L17" s="2"/>
      <c r="M17" s="2"/>
      <c r="N17" s="2"/>
    </row>
    <row r="18" spans="1:20" ht="15">
      <c r="A18" s="2"/>
      <c r="B18" s="33"/>
      <c r="C18" s="123" t="s">
        <v>14</v>
      </c>
      <c r="D18" s="123"/>
      <c r="E18" s="132"/>
      <c r="F18" s="123" t="s">
        <v>15</v>
      </c>
      <c r="G18" s="123"/>
      <c r="H18" s="124"/>
      <c r="I18" s="125" t="s">
        <v>16</v>
      </c>
      <c r="J18" s="126"/>
      <c r="K18" s="127"/>
      <c r="L18" s="2"/>
      <c r="M18" s="2"/>
      <c r="N18" s="2"/>
    </row>
    <row r="19" spans="1:20" ht="34.5" customHeight="1">
      <c r="A19" s="2"/>
      <c r="B19" s="34"/>
      <c r="C19" s="6" t="s">
        <v>1</v>
      </c>
      <c r="D19" s="6" t="s">
        <v>2</v>
      </c>
      <c r="E19" s="35" t="s">
        <v>3</v>
      </c>
      <c r="F19" s="6" t="s">
        <v>1</v>
      </c>
      <c r="G19" s="6" t="s">
        <v>2</v>
      </c>
      <c r="H19" s="36" t="s">
        <v>3</v>
      </c>
      <c r="I19" s="37" t="s">
        <v>1</v>
      </c>
      <c r="J19" s="6" t="s">
        <v>2</v>
      </c>
      <c r="K19" s="36" t="s">
        <v>3</v>
      </c>
      <c r="L19" s="38"/>
      <c r="M19" s="38"/>
      <c r="N19" s="38"/>
    </row>
    <row r="20" spans="1:20" ht="15">
      <c r="A20" s="2"/>
      <c r="B20" s="5" t="s" vm="1">
        <v>4</v>
      </c>
      <c r="C20" s="9">
        <v>172</v>
      </c>
      <c r="D20" s="10">
        <v>12.9</v>
      </c>
      <c r="E20" s="39">
        <v>7.4999999999999997E-2</v>
      </c>
      <c r="F20" s="9">
        <v>737</v>
      </c>
      <c r="G20" s="10">
        <v>17.5</v>
      </c>
      <c r="H20" s="40">
        <v>2.4E-2</v>
      </c>
      <c r="I20" s="41">
        <f>SUM(C20+F20)</f>
        <v>909</v>
      </c>
      <c r="J20" s="10">
        <f>SUM(D20+G20)</f>
        <v>30.4</v>
      </c>
      <c r="K20" s="40">
        <f>SUM(J20/I20)</f>
        <v>3.3443344334433439E-2</v>
      </c>
      <c r="L20" s="2"/>
      <c r="M20" s="2"/>
      <c r="N20" s="2"/>
    </row>
    <row r="21" spans="1:20" ht="15">
      <c r="A21" s="2"/>
      <c r="B21" s="13" t="s" vm="2">
        <v>5</v>
      </c>
      <c r="C21" s="42">
        <v>1049</v>
      </c>
      <c r="D21" s="43">
        <v>20.5</v>
      </c>
      <c r="E21" s="44">
        <v>1.9E-2</v>
      </c>
      <c r="F21" s="42">
        <v>3438</v>
      </c>
      <c r="G21" s="43">
        <v>49.8</v>
      </c>
      <c r="H21" s="45">
        <v>1.4E-2</v>
      </c>
      <c r="I21" s="46">
        <f t="shared" ref="I21:J28" si="0">SUM(C21+F21)</f>
        <v>4487</v>
      </c>
      <c r="J21" s="43">
        <f t="shared" si="0"/>
        <v>70.3</v>
      </c>
      <c r="K21" s="47">
        <f t="shared" ref="K21:K28" si="1">SUM(J21/I21)</f>
        <v>1.5667483842210832E-2</v>
      </c>
      <c r="L21" s="2"/>
      <c r="M21" s="2"/>
      <c r="N21" s="2"/>
    </row>
    <row r="22" spans="1:20" ht="15">
      <c r="A22" s="2"/>
      <c r="B22" s="13" t="s" vm="3">
        <v>6</v>
      </c>
      <c r="C22" s="42">
        <v>1833</v>
      </c>
      <c r="D22" s="43">
        <v>25.5</v>
      </c>
      <c r="E22" s="44">
        <v>1.4E-2</v>
      </c>
      <c r="F22" s="42">
        <v>10446</v>
      </c>
      <c r="G22" s="43">
        <v>137.1</v>
      </c>
      <c r="H22" s="45">
        <v>1.2999999999999999E-2</v>
      </c>
      <c r="I22" s="46">
        <f t="shared" si="0"/>
        <v>12279</v>
      </c>
      <c r="J22" s="43">
        <f t="shared" si="0"/>
        <v>162.6</v>
      </c>
      <c r="K22" s="47">
        <f t="shared" si="1"/>
        <v>1.3242120693867578E-2</v>
      </c>
      <c r="L22" s="2"/>
      <c r="M22" s="2"/>
      <c r="N22" s="2"/>
    </row>
    <row r="23" spans="1:20" ht="15">
      <c r="A23" s="2"/>
      <c r="B23" s="13" t="s" vm="4">
        <v>7</v>
      </c>
      <c r="C23" s="42">
        <v>3388</v>
      </c>
      <c r="D23" s="43">
        <v>147.1</v>
      </c>
      <c r="E23" s="44">
        <v>4.2999999999999997E-2</v>
      </c>
      <c r="F23" s="42">
        <v>13522</v>
      </c>
      <c r="G23" s="43">
        <v>332.6</v>
      </c>
      <c r="H23" s="45">
        <v>2.5000000000000001E-2</v>
      </c>
      <c r="I23" s="46">
        <f t="shared" si="0"/>
        <v>16910</v>
      </c>
      <c r="J23" s="43">
        <f t="shared" si="0"/>
        <v>479.70000000000005</v>
      </c>
      <c r="K23" s="47">
        <f t="shared" si="1"/>
        <v>2.8367829686575995E-2</v>
      </c>
      <c r="L23" s="2"/>
      <c r="M23" s="2"/>
      <c r="N23" s="2"/>
    </row>
    <row r="24" spans="1:20" ht="15">
      <c r="A24" s="2"/>
      <c r="B24" s="13" t="s" vm="5">
        <v>8</v>
      </c>
      <c r="C24" s="42">
        <v>7598</v>
      </c>
      <c r="D24" s="43">
        <v>202</v>
      </c>
      <c r="E24" s="44">
        <v>2.7E-2</v>
      </c>
      <c r="F24" s="42">
        <v>21778</v>
      </c>
      <c r="G24" s="43">
        <v>405.1</v>
      </c>
      <c r="H24" s="45">
        <v>1.9E-2</v>
      </c>
      <c r="I24" s="46">
        <f t="shared" si="0"/>
        <v>29376</v>
      </c>
      <c r="J24" s="43">
        <f t="shared" si="0"/>
        <v>607.1</v>
      </c>
      <c r="K24" s="47">
        <f t="shared" si="1"/>
        <v>2.0666530501089325E-2</v>
      </c>
      <c r="L24" s="2"/>
      <c r="M24" s="2"/>
      <c r="N24" s="2"/>
    </row>
    <row r="25" spans="1:20" ht="15">
      <c r="A25" s="2"/>
      <c r="B25" s="5" t="s" vm="6">
        <v>9</v>
      </c>
      <c r="C25" s="26">
        <v>4511</v>
      </c>
      <c r="D25" s="10">
        <v>366.4</v>
      </c>
      <c r="E25" s="39">
        <v>8.1000000000000003E-2</v>
      </c>
      <c r="F25" s="26">
        <v>5057</v>
      </c>
      <c r="G25" s="10">
        <v>307.89999999999998</v>
      </c>
      <c r="H25" s="40">
        <v>6.0999999999999999E-2</v>
      </c>
      <c r="I25" s="41">
        <f t="shared" si="0"/>
        <v>9568</v>
      </c>
      <c r="J25" s="10">
        <f t="shared" si="0"/>
        <v>674.3</v>
      </c>
      <c r="K25" s="40">
        <f t="shared" si="1"/>
        <v>7.0474498327759191E-2</v>
      </c>
      <c r="L25" s="2"/>
      <c r="M25" s="2"/>
      <c r="N25" s="2"/>
    </row>
    <row r="26" spans="1:20" ht="16" customHeight="1">
      <c r="A26" s="2"/>
      <c r="B26" s="5" t="s" vm="7">
        <v>10</v>
      </c>
      <c r="C26" s="9">
        <v>729</v>
      </c>
      <c r="D26" s="10">
        <v>42.8</v>
      </c>
      <c r="E26" s="39">
        <v>5.8999999999999997E-2</v>
      </c>
      <c r="F26" s="26">
        <v>1296</v>
      </c>
      <c r="G26" s="10">
        <v>46.8</v>
      </c>
      <c r="H26" s="40">
        <v>3.5999999999999997E-2</v>
      </c>
      <c r="I26" s="41">
        <f t="shared" si="0"/>
        <v>2025</v>
      </c>
      <c r="J26" s="10">
        <f t="shared" si="0"/>
        <v>89.6</v>
      </c>
      <c r="K26" s="40">
        <f t="shared" si="1"/>
        <v>4.4246913580246912E-2</v>
      </c>
      <c r="L26" s="2"/>
      <c r="M26" s="2"/>
      <c r="N26" s="2"/>
    </row>
    <row r="27" spans="1:20" ht="14.5" customHeight="1">
      <c r="A27" s="2"/>
      <c r="B27" s="5" t="s" vm="8">
        <v>11</v>
      </c>
      <c r="C27" s="9">
        <v>574</v>
      </c>
      <c r="D27" s="10">
        <v>31.6</v>
      </c>
      <c r="E27" s="39">
        <v>5.5E-2</v>
      </c>
      <c r="F27" s="9">
        <v>745</v>
      </c>
      <c r="G27" s="10">
        <v>34.799999999999997</v>
      </c>
      <c r="H27" s="40">
        <v>4.7E-2</v>
      </c>
      <c r="I27" s="41">
        <f t="shared" si="0"/>
        <v>1319</v>
      </c>
      <c r="J27" s="10">
        <f t="shared" si="0"/>
        <v>66.400000000000006</v>
      </c>
      <c r="K27" s="40">
        <f t="shared" si="1"/>
        <v>5.0341167551175139E-2</v>
      </c>
      <c r="L27" s="2"/>
      <c r="M27" s="2"/>
      <c r="N27" s="2"/>
    </row>
    <row r="28" spans="1:20" ht="15.5" thickBot="1">
      <c r="A28" s="2"/>
      <c r="B28" s="48" t="s" vm="9">
        <v>12</v>
      </c>
      <c r="C28" s="49">
        <f>SUM(C21:C24)</f>
        <v>13868</v>
      </c>
      <c r="D28" s="50">
        <f>SUM(D21:D24)</f>
        <v>395.1</v>
      </c>
      <c r="E28" s="51">
        <f>SUM(D28/C28)</f>
        <v>2.8490049033746755E-2</v>
      </c>
      <c r="F28" s="49">
        <f>SUM(F21:F24)</f>
        <v>49184</v>
      </c>
      <c r="G28" s="50">
        <f>SUM(G21:G24)</f>
        <v>924.6</v>
      </c>
      <c r="H28" s="52">
        <f>SUM(G28/F28)</f>
        <v>1.8798796356538711E-2</v>
      </c>
      <c r="I28" s="53">
        <f t="shared" si="0"/>
        <v>63052</v>
      </c>
      <c r="J28" s="54">
        <f t="shared" si="0"/>
        <v>1319.7</v>
      </c>
      <c r="K28" s="55">
        <f t="shared" si="1"/>
        <v>2.0930343208780056E-2</v>
      </c>
      <c r="L28" s="2"/>
      <c r="M28" s="2"/>
      <c r="N28" s="2"/>
    </row>
    <row r="29" spans="1:20" ht="15.65" customHeight="1" thickBot="1">
      <c r="A29" s="2"/>
      <c r="B29" s="116" t="s">
        <v>17</v>
      </c>
      <c r="C29" s="117"/>
      <c r="D29" s="117"/>
      <c r="E29" s="117"/>
      <c r="F29" s="117"/>
      <c r="G29" s="117"/>
      <c r="H29" s="117"/>
      <c r="I29" s="117"/>
      <c r="J29" s="117"/>
      <c r="K29" s="118"/>
      <c r="L29" s="2"/>
      <c r="M29" s="2"/>
      <c r="N29" s="2"/>
    </row>
    <row r="30" spans="1:20" ht="15.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.5" thickBot="1">
      <c r="A31" s="2"/>
      <c r="B31" s="119" t="s">
        <v>34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1"/>
    </row>
    <row r="32" spans="1:20" ht="15">
      <c r="A32" s="2"/>
      <c r="B32" s="33"/>
      <c r="C32" s="122" t="s">
        <v>18</v>
      </c>
      <c r="D32" s="123"/>
      <c r="E32" s="124"/>
      <c r="F32" s="123" t="s">
        <v>19</v>
      </c>
      <c r="G32" s="123"/>
      <c r="H32" s="123"/>
      <c r="I32" s="122" t="s">
        <v>20</v>
      </c>
      <c r="J32" s="123"/>
      <c r="K32" s="124"/>
      <c r="L32" s="123" t="s">
        <v>21</v>
      </c>
      <c r="M32" s="123"/>
      <c r="N32" s="123"/>
      <c r="O32" s="122" t="s">
        <v>22</v>
      </c>
      <c r="P32" s="123"/>
      <c r="Q32" s="124"/>
      <c r="R32" s="125" t="s">
        <v>23</v>
      </c>
      <c r="S32" s="126"/>
      <c r="T32" s="127"/>
    </row>
    <row r="33" spans="1:23" ht="34" customHeight="1">
      <c r="A33" s="2"/>
      <c r="B33" s="5"/>
      <c r="C33" s="37" t="s">
        <v>1</v>
      </c>
      <c r="D33" s="6" t="s">
        <v>2</v>
      </c>
      <c r="E33" s="36" t="s">
        <v>3</v>
      </c>
      <c r="F33" s="6" t="s">
        <v>1</v>
      </c>
      <c r="G33" s="6" t="s">
        <v>2</v>
      </c>
      <c r="H33" s="6" t="s">
        <v>3</v>
      </c>
      <c r="I33" s="37" t="s">
        <v>1</v>
      </c>
      <c r="J33" s="6" t="s">
        <v>2</v>
      </c>
      <c r="K33" s="36" t="s">
        <v>3</v>
      </c>
      <c r="L33" s="6" t="s">
        <v>1</v>
      </c>
      <c r="M33" s="6" t="s">
        <v>2</v>
      </c>
      <c r="N33" s="6" t="s">
        <v>3</v>
      </c>
      <c r="O33" s="37" t="s">
        <v>1</v>
      </c>
      <c r="P33" s="6" t="s">
        <v>2</v>
      </c>
      <c r="Q33" s="36" t="s">
        <v>3</v>
      </c>
      <c r="R33" s="37" t="s">
        <v>1</v>
      </c>
      <c r="S33" s="6" t="s">
        <v>2</v>
      </c>
      <c r="T33" s="36" t="s">
        <v>3</v>
      </c>
    </row>
    <row r="34" spans="1:23" ht="15">
      <c r="B34" s="5" t="s" vm="1">
        <v>4</v>
      </c>
      <c r="C34" s="56">
        <v>379</v>
      </c>
      <c r="D34" s="10">
        <v>16.5</v>
      </c>
      <c r="E34" s="57">
        <v>4.2999999999999997E-2</v>
      </c>
      <c r="F34" s="9">
        <v>62</v>
      </c>
      <c r="G34" s="10">
        <v>1.6</v>
      </c>
      <c r="H34" s="58">
        <v>2.5999999999999999E-2</v>
      </c>
      <c r="I34" s="56">
        <v>116</v>
      </c>
      <c r="J34" s="10">
        <v>6.7</v>
      </c>
      <c r="K34" s="57">
        <v>5.7000000000000002E-2</v>
      </c>
      <c r="L34" s="9">
        <v>236</v>
      </c>
      <c r="M34" s="10">
        <v>3.2</v>
      </c>
      <c r="N34" s="58">
        <v>1.4E-2</v>
      </c>
      <c r="O34" s="56">
        <v>76</v>
      </c>
      <c r="P34" s="10">
        <v>2.5</v>
      </c>
      <c r="Q34" s="57">
        <v>3.3000000000000002E-2</v>
      </c>
      <c r="R34" s="59">
        <f t="shared" ref="R34:S40" si="2">SUM(O34+L34+I34+F34+C34)</f>
        <v>869</v>
      </c>
      <c r="S34" s="31">
        <f t="shared" si="2"/>
        <v>30.5</v>
      </c>
      <c r="T34" s="60">
        <f t="shared" ref="T34:T40" si="3">SUM(S34/R34)</f>
        <v>3.5097813578826235E-2</v>
      </c>
    </row>
    <row r="35" spans="1:23" ht="15">
      <c r="A35" s="2"/>
      <c r="B35" s="13" t="s" vm="2">
        <v>5</v>
      </c>
      <c r="C35" s="46">
        <v>5964</v>
      </c>
      <c r="D35" s="43">
        <v>191</v>
      </c>
      <c r="E35" s="61">
        <v>3.2000000000000001E-2</v>
      </c>
      <c r="F35" s="42">
        <v>1635</v>
      </c>
      <c r="G35" s="43">
        <v>28.12</v>
      </c>
      <c r="H35" s="62">
        <v>1.7000000000000001E-2</v>
      </c>
      <c r="I35" s="46">
        <v>3827</v>
      </c>
      <c r="J35" s="43">
        <v>105</v>
      </c>
      <c r="K35" s="61">
        <v>2.7E-2</v>
      </c>
      <c r="L35" s="42">
        <v>4716</v>
      </c>
      <c r="M35" s="43">
        <v>123.8</v>
      </c>
      <c r="N35" s="62">
        <v>2.5999999999999999E-2</v>
      </c>
      <c r="O35" s="63">
        <v>644</v>
      </c>
      <c r="P35" s="43">
        <v>30.9</v>
      </c>
      <c r="Q35" s="61">
        <v>4.8000000000000001E-2</v>
      </c>
      <c r="R35" s="64">
        <f t="shared" si="2"/>
        <v>16786</v>
      </c>
      <c r="S35" s="15">
        <f t="shared" si="2"/>
        <v>478.82</v>
      </c>
      <c r="T35" s="45">
        <f t="shared" si="3"/>
        <v>2.8524961277254856E-2</v>
      </c>
    </row>
    <row r="36" spans="1:23" ht="15">
      <c r="A36" s="2"/>
      <c r="B36" s="13" t="s" vm="3">
        <v>6</v>
      </c>
      <c r="C36" s="46">
        <v>3699</v>
      </c>
      <c r="D36" s="43">
        <v>59.6</v>
      </c>
      <c r="E36" s="61">
        <v>1.6E-2</v>
      </c>
      <c r="F36" s="42">
        <v>1475</v>
      </c>
      <c r="G36" s="43">
        <v>12.08</v>
      </c>
      <c r="H36" s="62">
        <v>8.0000000000000002E-3</v>
      </c>
      <c r="I36" s="46">
        <v>3210</v>
      </c>
      <c r="J36" s="43">
        <v>36.6</v>
      </c>
      <c r="K36" s="61">
        <v>1.0999999999999999E-2</v>
      </c>
      <c r="L36" s="42">
        <v>3318</v>
      </c>
      <c r="M36" s="43">
        <v>41</v>
      </c>
      <c r="N36" s="62">
        <v>1.2E-2</v>
      </c>
      <c r="O36" s="63">
        <v>504</v>
      </c>
      <c r="P36" s="43">
        <v>13.3</v>
      </c>
      <c r="Q36" s="61">
        <v>2.5999999999999999E-2</v>
      </c>
      <c r="R36" s="64">
        <f t="shared" si="2"/>
        <v>12206</v>
      </c>
      <c r="S36" s="15">
        <f t="shared" si="2"/>
        <v>162.58000000000001</v>
      </c>
      <c r="T36" s="45">
        <f t="shared" si="3"/>
        <v>1.331967884646895E-2</v>
      </c>
    </row>
    <row r="37" spans="1:23" ht="15">
      <c r="A37" s="2"/>
      <c r="B37" s="13" t="s" vm="4">
        <v>7</v>
      </c>
      <c r="C37" s="46">
        <v>2784</v>
      </c>
      <c r="D37" s="43">
        <v>41.2</v>
      </c>
      <c r="E37" s="61">
        <v>1.4999999999999999E-2</v>
      </c>
      <c r="F37" s="65">
        <v>640</v>
      </c>
      <c r="G37" s="43">
        <v>10.3</v>
      </c>
      <c r="H37" s="62">
        <v>1.6E-2</v>
      </c>
      <c r="I37" s="63">
        <v>262</v>
      </c>
      <c r="J37" s="43">
        <v>4.0999999999999996</v>
      </c>
      <c r="K37" s="61">
        <v>1.6E-2</v>
      </c>
      <c r="L37" s="65">
        <v>414</v>
      </c>
      <c r="M37" s="43">
        <v>10.1</v>
      </c>
      <c r="N37" s="62">
        <v>2.4E-2</v>
      </c>
      <c r="O37" s="63">
        <v>350</v>
      </c>
      <c r="P37" s="43">
        <v>4.5999999999999996</v>
      </c>
      <c r="Q37" s="61">
        <v>1.2999999999999999E-2</v>
      </c>
      <c r="R37" s="64">
        <f t="shared" si="2"/>
        <v>4450</v>
      </c>
      <c r="S37" s="15">
        <f t="shared" si="2"/>
        <v>70.3</v>
      </c>
      <c r="T37" s="45">
        <f t="shared" si="3"/>
        <v>1.5797752808988763E-2</v>
      </c>
    </row>
    <row r="38" spans="1:23" ht="15">
      <c r="A38" s="2"/>
      <c r="B38" s="13" t="s" vm="5">
        <v>8</v>
      </c>
      <c r="C38" s="46">
        <v>16250</v>
      </c>
      <c r="D38" s="43">
        <v>381.6</v>
      </c>
      <c r="E38" s="61">
        <v>2.3E-2</v>
      </c>
      <c r="F38" s="42">
        <v>2085</v>
      </c>
      <c r="G38" s="43">
        <v>23.76</v>
      </c>
      <c r="H38" s="62">
        <v>1.0999999999999999E-2</v>
      </c>
      <c r="I38" s="46">
        <v>2855</v>
      </c>
      <c r="J38" s="43">
        <v>59</v>
      </c>
      <c r="K38" s="61">
        <v>2.1000000000000001E-2</v>
      </c>
      <c r="L38" s="42">
        <v>4402</v>
      </c>
      <c r="M38" s="43">
        <v>72.099999999999994</v>
      </c>
      <c r="N38" s="62">
        <v>1.6E-2</v>
      </c>
      <c r="O38" s="46">
        <v>3445</v>
      </c>
      <c r="P38" s="43">
        <v>69.900000000000006</v>
      </c>
      <c r="Q38" s="61">
        <v>0.02</v>
      </c>
      <c r="R38" s="64">
        <f t="shared" si="2"/>
        <v>29037</v>
      </c>
      <c r="S38" s="15">
        <f t="shared" si="2"/>
        <v>606.36</v>
      </c>
      <c r="T38" s="45">
        <f t="shared" si="3"/>
        <v>2.0882322553982851E-2</v>
      </c>
    </row>
    <row r="39" spans="1:23" ht="15">
      <c r="A39" s="2"/>
      <c r="B39" s="5" t="s" vm="6">
        <v>9</v>
      </c>
      <c r="C39" s="41">
        <v>5162</v>
      </c>
      <c r="D39" s="10">
        <v>379.3</v>
      </c>
      <c r="E39" s="57">
        <v>7.2999999999999995E-2</v>
      </c>
      <c r="F39" s="9">
        <v>603</v>
      </c>
      <c r="G39" s="10">
        <v>43.1</v>
      </c>
      <c r="H39" s="58">
        <v>7.0999999999999994E-2</v>
      </c>
      <c r="I39" s="41">
        <v>1039</v>
      </c>
      <c r="J39" s="10">
        <v>72.900000000000006</v>
      </c>
      <c r="K39" s="57">
        <v>7.0000000000000007E-2</v>
      </c>
      <c r="L39" s="26">
        <v>1852</v>
      </c>
      <c r="M39" s="10">
        <v>114.1</v>
      </c>
      <c r="N39" s="58">
        <v>6.2E-2</v>
      </c>
      <c r="O39" s="56">
        <v>807</v>
      </c>
      <c r="P39" s="10">
        <v>64.900000000000006</v>
      </c>
      <c r="Q39" s="57">
        <v>0.08</v>
      </c>
      <c r="R39" s="59">
        <f t="shared" si="2"/>
        <v>9463</v>
      </c>
      <c r="S39" s="31">
        <f t="shared" si="2"/>
        <v>674.3</v>
      </c>
      <c r="T39" s="60">
        <f t="shared" si="3"/>
        <v>7.1256472577406735E-2</v>
      </c>
    </row>
    <row r="40" spans="1:23" ht="15">
      <c r="A40" s="2"/>
      <c r="B40" s="5" t="s" vm="7">
        <v>10</v>
      </c>
      <c r="C40" s="41">
        <v>1359</v>
      </c>
      <c r="D40" s="10">
        <v>58</v>
      </c>
      <c r="E40" s="57">
        <v>4.2999999999999997E-2</v>
      </c>
      <c r="F40" s="9">
        <v>111</v>
      </c>
      <c r="G40" s="10">
        <v>1.65</v>
      </c>
      <c r="H40" s="58">
        <v>1.4999999999999999E-2</v>
      </c>
      <c r="I40" s="56">
        <v>132</v>
      </c>
      <c r="J40" s="10">
        <v>4</v>
      </c>
      <c r="K40" s="57">
        <v>0.03</v>
      </c>
      <c r="L40" s="9">
        <v>267</v>
      </c>
      <c r="M40" s="10">
        <v>12.3</v>
      </c>
      <c r="N40" s="58">
        <v>4.5999999999999999E-2</v>
      </c>
      <c r="O40" s="56">
        <v>136</v>
      </c>
      <c r="P40" s="10">
        <v>13.6</v>
      </c>
      <c r="Q40" s="57">
        <v>0.1</v>
      </c>
      <c r="R40" s="59">
        <f t="shared" si="2"/>
        <v>2005</v>
      </c>
      <c r="S40" s="31">
        <f t="shared" si="2"/>
        <v>89.55</v>
      </c>
      <c r="T40" s="60">
        <f t="shared" si="3"/>
        <v>4.4663341645885285E-2</v>
      </c>
    </row>
    <row r="41" spans="1:23" ht="15">
      <c r="A41" s="2"/>
      <c r="B41" s="5" t="s" vm="8">
        <v>11</v>
      </c>
      <c r="C41" s="56">
        <v>839</v>
      </c>
      <c r="D41" s="10">
        <v>38.6</v>
      </c>
      <c r="E41" s="57">
        <v>4.5999999999999999E-2</v>
      </c>
      <c r="F41" s="9">
        <v>47</v>
      </c>
      <c r="G41" s="10">
        <v>2.15</v>
      </c>
      <c r="H41" s="58">
        <v>4.5999999999999999E-2</v>
      </c>
      <c r="I41" s="56">
        <v>86</v>
      </c>
      <c r="J41" s="10">
        <v>4.9000000000000004</v>
      </c>
      <c r="K41" s="57">
        <v>5.7000000000000002E-2</v>
      </c>
      <c r="L41" s="9">
        <v>164</v>
      </c>
      <c r="M41" s="10">
        <v>16.399999999999999</v>
      </c>
      <c r="N41" s="58">
        <v>0.1</v>
      </c>
      <c r="O41" s="56">
        <v>69</v>
      </c>
      <c r="P41" s="10">
        <v>4.4000000000000004</v>
      </c>
      <c r="Q41" s="57">
        <v>6.3E-2</v>
      </c>
      <c r="R41" s="59">
        <f>SUM(O41+L41+I41+F41+C41)</f>
        <v>1205</v>
      </c>
      <c r="S41" s="31">
        <f>SUM(P41+M41+J41+G41+D41)</f>
        <v>66.449999999999989</v>
      </c>
      <c r="T41" s="60">
        <f>SUM(S41/R41)</f>
        <v>5.5145228215767624E-2</v>
      </c>
    </row>
    <row r="42" spans="1:23" ht="15.5" thickBot="1">
      <c r="A42" s="2"/>
      <c r="B42" s="48" t="s" vm="9">
        <v>12</v>
      </c>
      <c r="C42" s="66">
        <f>SUM(C35:C38)</f>
        <v>28697</v>
      </c>
      <c r="D42" s="50">
        <f>SUM(D35:D38)</f>
        <v>673.40000000000009</v>
      </c>
      <c r="E42" s="52">
        <f>SUM(D42/C42)</f>
        <v>2.3465867512283516E-2</v>
      </c>
      <c r="F42" s="49">
        <f>SUM(F35:F38)</f>
        <v>5835</v>
      </c>
      <c r="G42" s="50">
        <f>SUM(G35:G38)</f>
        <v>74.260000000000005</v>
      </c>
      <c r="H42" s="67">
        <f>SUM(G42/F42)</f>
        <v>1.2726649528706085E-2</v>
      </c>
      <c r="I42" s="66">
        <f>SUM(I35:I38)</f>
        <v>10154</v>
      </c>
      <c r="J42" s="50">
        <f>SUM(J35:J38)</f>
        <v>204.7</v>
      </c>
      <c r="K42" s="52">
        <f>SUM(J42/I42)</f>
        <v>2.0159543037226706E-2</v>
      </c>
      <c r="L42" s="49">
        <f>SUM(L35:L38)</f>
        <v>12850</v>
      </c>
      <c r="M42" s="50">
        <f>SUM(M35:M38)</f>
        <v>247</v>
      </c>
      <c r="N42" s="67">
        <f>SUM(M42/L42)</f>
        <v>1.9221789883268482E-2</v>
      </c>
      <c r="O42" s="66">
        <f>SUM(O35:O38)</f>
        <v>4943</v>
      </c>
      <c r="P42" s="50">
        <f>SUM(P35:P38)</f>
        <v>118.70000000000002</v>
      </c>
      <c r="Q42" s="52">
        <f>SUM(P42/O42)</f>
        <v>2.4013756827837348E-2</v>
      </c>
      <c r="R42" s="68">
        <f>SUM(R34:R41)</f>
        <v>76021</v>
      </c>
      <c r="S42" s="69">
        <f>SUM(S34:S41)</f>
        <v>2178.8599999999997</v>
      </c>
      <c r="T42" s="52">
        <f>SUM(S42/R42)</f>
        <v>2.8661290959077095E-2</v>
      </c>
    </row>
    <row r="43" spans="1:23" ht="16.5" customHeight="1" thickBot="1">
      <c r="A43" s="2"/>
      <c r="B43" s="104" t="s">
        <v>24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6"/>
    </row>
    <row r="44" spans="1:23" ht="15.5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3" ht="15.5" thickBot="1">
      <c r="A45" s="2"/>
      <c r="B45" s="107" t="s">
        <v>35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9"/>
    </row>
    <row r="46" spans="1:23" ht="17.5" customHeight="1">
      <c r="A46" s="2"/>
      <c r="B46" s="5"/>
      <c r="C46" s="110" t="s">
        <v>25</v>
      </c>
      <c r="D46" s="111"/>
      <c r="E46" s="112"/>
      <c r="F46" s="111" t="s">
        <v>26</v>
      </c>
      <c r="G46" s="111"/>
      <c r="H46" s="111"/>
      <c r="I46" s="110" t="s">
        <v>27</v>
      </c>
      <c r="J46" s="111"/>
      <c r="K46" s="112"/>
      <c r="L46" s="111" t="s">
        <v>28</v>
      </c>
      <c r="M46" s="111"/>
      <c r="N46" s="111"/>
      <c r="O46" s="110" t="s">
        <v>29</v>
      </c>
      <c r="P46" s="111"/>
      <c r="Q46" s="112"/>
      <c r="R46" s="111" t="s">
        <v>30</v>
      </c>
      <c r="S46" s="111"/>
      <c r="T46" s="112"/>
      <c r="U46" s="113" t="s">
        <v>16</v>
      </c>
      <c r="V46" s="114"/>
      <c r="W46" s="115"/>
    </row>
    <row r="47" spans="1:23" ht="35.5" customHeight="1">
      <c r="A47" s="2"/>
      <c r="B47" s="5"/>
      <c r="C47" s="37" t="s">
        <v>1</v>
      </c>
      <c r="D47" s="6" t="s">
        <v>2</v>
      </c>
      <c r="E47" s="36" t="s">
        <v>3</v>
      </c>
      <c r="F47" s="6" t="s">
        <v>1</v>
      </c>
      <c r="G47" s="6" t="s">
        <v>2</v>
      </c>
      <c r="H47" s="6" t="s">
        <v>3</v>
      </c>
      <c r="I47" s="37" t="s">
        <v>1</v>
      </c>
      <c r="J47" s="6" t="s">
        <v>2</v>
      </c>
      <c r="K47" s="36" t="s">
        <v>3</v>
      </c>
      <c r="L47" s="6" t="s">
        <v>1</v>
      </c>
      <c r="M47" s="6" t="s">
        <v>2</v>
      </c>
      <c r="N47" s="6" t="s">
        <v>3</v>
      </c>
      <c r="O47" s="37" t="s">
        <v>1</v>
      </c>
      <c r="P47" s="6" t="s">
        <v>2</v>
      </c>
      <c r="Q47" s="36" t="s">
        <v>3</v>
      </c>
      <c r="R47" s="6" t="s">
        <v>1</v>
      </c>
      <c r="S47" s="6" t="s">
        <v>2</v>
      </c>
      <c r="T47" s="36" t="s">
        <v>3</v>
      </c>
      <c r="U47" s="6" t="s">
        <v>1</v>
      </c>
      <c r="V47" s="6" t="s">
        <v>2</v>
      </c>
      <c r="W47" s="36" t="s">
        <v>3</v>
      </c>
    </row>
    <row r="48" spans="1:23" ht="15">
      <c r="A48" s="2"/>
      <c r="B48" s="5" t="s" vm="1">
        <v>4</v>
      </c>
      <c r="C48" s="70">
        <v>14</v>
      </c>
      <c r="D48" s="71">
        <v>1.4</v>
      </c>
      <c r="E48" s="72">
        <v>9.8000000000000004E-2</v>
      </c>
      <c r="F48" s="73">
        <v>16</v>
      </c>
      <c r="G48" s="71">
        <v>2.5</v>
      </c>
      <c r="H48" s="74">
        <v>0.155</v>
      </c>
      <c r="I48" s="70">
        <v>249</v>
      </c>
      <c r="J48" s="71">
        <v>10</v>
      </c>
      <c r="K48" s="72">
        <v>0.04</v>
      </c>
      <c r="L48" s="73">
        <v>169</v>
      </c>
      <c r="M48" s="71">
        <v>4.33</v>
      </c>
      <c r="N48" s="74">
        <v>2.5999999999999999E-2</v>
      </c>
      <c r="O48" s="70">
        <v>117</v>
      </c>
      <c r="P48" s="71">
        <v>1.61</v>
      </c>
      <c r="Q48" s="72">
        <v>1.4E-2</v>
      </c>
      <c r="R48" s="73">
        <v>346</v>
      </c>
      <c r="S48" s="71">
        <v>10.7</v>
      </c>
      <c r="T48" s="72">
        <v>3.1E-2</v>
      </c>
      <c r="U48" s="75">
        <f>SUM(C48+F48+I48+L48+O48+R48)</f>
        <v>911</v>
      </c>
      <c r="V48" s="31">
        <f>SUM(D48+G48+J48+M48+P48+S48)</f>
        <v>30.54</v>
      </c>
      <c r="W48" s="60">
        <f>SUM(V48/U48)</f>
        <v>3.3523600439077934E-2</v>
      </c>
    </row>
    <row r="49" spans="1:23" ht="15">
      <c r="A49" s="2"/>
      <c r="B49" s="13" t="s" vm="2">
        <v>5</v>
      </c>
      <c r="C49" s="76">
        <v>987</v>
      </c>
      <c r="D49" s="77">
        <v>220.9</v>
      </c>
      <c r="E49" s="78">
        <v>0.224</v>
      </c>
      <c r="F49" s="79">
        <v>948</v>
      </c>
      <c r="G49" s="77">
        <v>55.3</v>
      </c>
      <c r="H49" s="80">
        <v>5.8000000000000003E-2</v>
      </c>
      <c r="I49" s="81">
        <v>2002</v>
      </c>
      <c r="J49" s="77">
        <v>50.1</v>
      </c>
      <c r="K49" s="78">
        <v>2.5000000000000001E-2</v>
      </c>
      <c r="L49" s="82">
        <v>2696</v>
      </c>
      <c r="M49" s="77">
        <v>44</v>
      </c>
      <c r="N49" s="80">
        <v>1.6E-2</v>
      </c>
      <c r="O49" s="81">
        <v>3665</v>
      </c>
      <c r="P49" s="77">
        <v>32.17</v>
      </c>
      <c r="Q49" s="78">
        <v>8.9999999999999993E-3</v>
      </c>
      <c r="R49" s="82">
        <v>6608</v>
      </c>
      <c r="S49" s="77">
        <v>77.3</v>
      </c>
      <c r="T49" s="78">
        <v>1.2E-2</v>
      </c>
      <c r="U49" s="83">
        <f t="shared" ref="U49:V56" si="4">SUM(C49+F49+I49+L49+O49+R49)</f>
        <v>16906</v>
      </c>
      <c r="V49" s="15">
        <f t="shared" si="4"/>
        <v>479.77000000000004</v>
      </c>
      <c r="W49" s="45">
        <f t="shared" ref="W49:W56" si="5">SUM(V49/U49)</f>
        <v>2.8378682124689462E-2</v>
      </c>
    </row>
    <row r="50" spans="1:23" ht="15">
      <c r="A50" s="2"/>
      <c r="B50" s="13" t="s" vm="3">
        <v>6</v>
      </c>
      <c r="C50" s="64"/>
      <c r="D50" s="15"/>
      <c r="E50" s="45"/>
      <c r="F50" s="83"/>
      <c r="G50" s="15"/>
      <c r="H50" s="84"/>
      <c r="I50" s="64"/>
      <c r="J50" s="15"/>
      <c r="K50" s="45"/>
      <c r="L50" s="83"/>
      <c r="M50" s="15"/>
      <c r="N50" s="84"/>
      <c r="O50" s="81"/>
      <c r="P50" s="15"/>
      <c r="Q50" s="45"/>
      <c r="R50" s="82">
        <v>12279</v>
      </c>
      <c r="S50" s="77">
        <v>162.6</v>
      </c>
      <c r="T50" s="78">
        <v>1.2999999999999999E-2</v>
      </c>
      <c r="U50" s="83">
        <f t="shared" si="4"/>
        <v>12279</v>
      </c>
      <c r="V50" s="15">
        <f t="shared" si="4"/>
        <v>162.6</v>
      </c>
      <c r="W50" s="45">
        <f t="shared" si="5"/>
        <v>1.3242120693867578E-2</v>
      </c>
    </row>
    <row r="51" spans="1:23" ht="15">
      <c r="A51" s="2"/>
      <c r="B51" s="13" t="s" vm="4">
        <v>7</v>
      </c>
      <c r="C51" s="64"/>
      <c r="D51" s="15"/>
      <c r="E51" s="45"/>
      <c r="F51" s="83"/>
      <c r="G51" s="15"/>
      <c r="H51" s="84"/>
      <c r="I51" s="64"/>
      <c r="J51" s="15"/>
      <c r="K51" s="45"/>
      <c r="L51" s="83"/>
      <c r="M51" s="15"/>
      <c r="N51" s="84"/>
      <c r="O51" s="64"/>
      <c r="P51" s="77"/>
      <c r="Q51" s="45"/>
      <c r="R51" s="82">
        <v>4487</v>
      </c>
      <c r="S51" s="77">
        <v>70.3</v>
      </c>
      <c r="T51" s="78">
        <v>1.6E-2</v>
      </c>
      <c r="U51" s="83">
        <f t="shared" si="4"/>
        <v>4487</v>
      </c>
      <c r="V51" s="15">
        <f t="shared" si="4"/>
        <v>70.3</v>
      </c>
      <c r="W51" s="45">
        <f t="shared" si="5"/>
        <v>1.5667483842210832E-2</v>
      </c>
    </row>
    <row r="52" spans="1:23" ht="15">
      <c r="A52" s="38"/>
      <c r="B52" s="13" t="s" vm="5">
        <v>8</v>
      </c>
      <c r="C52" s="81">
        <v>1228</v>
      </c>
      <c r="D52" s="77">
        <v>223.6</v>
      </c>
      <c r="E52" s="78">
        <v>0.182</v>
      </c>
      <c r="F52" s="82">
        <v>1200</v>
      </c>
      <c r="G52" s="77">
        <v>48.7</v>
      </c>
      <c r="H52" s="80">
        <v>4.1000000000000002E-2</v>
      </c>
      <c r="I52" s="81">
        <v>3340</v>
      </c>
      <c r="J52" s="77">
        <v>61.5</v>
      </c>
      <c r="K52" s="78">
        <v>1.7999999999999999E-2</v>
      </c>
      <c r="L52" s="82">
        <v>4957</v>
      </c>
      <c r="M52" s="77">
        <v>70.2</v>
      </c>
      <c r="N52" s="80">
        <v>1.4E-2</v>
      </c>
      <c r="O52" s="81">
        <v>4683</v>
      </c>
      <c r="P52" s="77">
        <v>43.78</v>
      </c>
      <c r="Q52" s="78">
        <v>8.9999999999999993E-3</v>
      </c>
      <c r="R52" s="82">
        <v>13976</v>
      </c>
      <c r="S52" s="77">
        <v>159.30000000000001</v>
      </c>
      <c r="T52" s="78">
        <v>1.0999999999999999E-2</v>
      </c>
      <c r="U52" s="83">
        <f t="shared" si="4"/>
        <v>29384</v>
      </c>
      <c r="V52" s="15">
        <f t="shared" si="4"/>
        <v>607.07999999999993</v>
      </c>
      <c r="W52" s="45">
        <f t="shared" si="5"/>
        <v>2.0660223250748705E-2</v>
      </c>
    </row>
    <row r="53" spans="1:23" ht="15">
      <c r="A53" s="2"/>
      <c r="B53" s="5" t="s" vm="6">
        <v>9</v>
      </c>
      <c r="C53" s="85">
        <v>1150</v>
      </c>
      <c r="D53" s="71">
        <v>312.89999999999998</v>
      </c>
      <c r="E53" s="72">
        <v>0.27200000000000002</v>
      </c>
      <c r="F53" s="86">
        <v>1077</v>
      </c>
      <c r="G53" s="71">
        <v>128.4</v>
      </c>
      <c r="H53" s="74">
        <v>0.11899999999999999</v>
      </c>
      <c r="I53" s="85">
        <v>2949</v>
      </c>
      <c r="J53" s="71">
        <v>106</v>
      </c>
      <c r="K53" s="72">
        <v>3.5999999999999997E-2</v>
      </c>
      <c r="L53" s="86">
        <v>1925</v>
      </c>
      <c r="M53" s="71">
        <v>54.04</v>
      </c>
      <c r="N53" s="74">
        <v>2.8000000000000001E-2</v>
      </c>
      <c r="O53" s="70">
        <v>699</v>
      </c>
      <c r="P53" s="71">
        <v>10.09</v>
      </c>
      <c r="Q53" s="72">
        <v>1.4E-2</v>
      </c>
      <c r="R53" s="86">
        <v>1757</v>
      </c>
      <c r="S53" s="71">
        <v>62.9</v>
      </c>
      <c r="T53" s="72">
        <v>3.5999999999999997E-2</v>
      </c>
      <c r="U53" s="75">
        <f t="shared" si="4"/>
        <v>9557</v>
      </c>
      <c r="V53" s="31">
        <f t="shared" si="4"/>
        <v>674.32999999999993</v>
      </c>
      <c r="W53" s="60">
        <f t="shared" si="5"/>
        <v>7.0558752746677819E-2</v>
      </c>
    </row>
    <row r="54" spans="1:23" ht="15">
      <c r="A54" s="2"/>
      <c r="B54" s="5" t="s" vm="7">
        <v>10</v>
      </c>
      <c r="C54" s="70">
        <v>159</v>
      </c>
      <c r="D54" s="71">
        <v>30.9</v>
      </c>
      <c r="E54" s="72">
        <v>0.19400000000000001</v>
      </c>
      <c r="F54" s="73">
        <v>155</v>
      </c>
      <c r="G54" s="71">
        <v>14.9</v>
      </c>
      <c r="H54" s="74">
        <v>9.6000000000000002E-2</v>
      </c>
      <c r="I54" s="70">
        <v>315</v>
      </c>
      <c r="J54" s="71">
        <v>11.9</v>
      </c>
      <c r="K54" s="72">
        <v>3.7999999999999999E-2</v>
      </c>
      <c r="L54" s="73">
        <v>377</v>
      </c>
      <c r="M54" s="71">
        <v>8.08</v>
      </c>
      <c r="N54" s="74">
        <v>2.1000000000000001E-2</v>
      </c>
      <c r="O54" s="70">
        <v>394</v>
      </c>
      <c r="P54" s="71">
        <v>5.35</v>
      </c>
      <c r="Q54" s="72">
        <v>1.4E-2</v>
      </c>
      <c r="R54" s="73">
        <v>624</v>
      </c>
      <c r="S54" s="71">
        <v>18.399999999999999</v>
      </c>
      <c r="T54" s="72">
        <v>2.9000000000000001E-2</v>
      </c>
      <c r="U54" s="75">
        <f t="shared" si="4"/>
        <v>2024</v>
      </c>
      <c r="V54" s="31">
        <f t="shared" si="4"/>
        <v>89.53</v>
      </c>
      <c r="W54" s="60">
        <f t="shared" si="5"/>
        <v>4.4234189723320161E-2</v>
      </c>
    </row>
    <row r="55" spans="1:23" ht="15">
      <c r="A55" s="2"/>
      <c r="B55" s="5" t="s" vm="8">
        <v>11</v>
      </c>
      <c r="C55" s="70">
        <v>38</v>
      </c>
      <c r="D55" s="71">
        <v>9.1999999999999993</v>
      </c>
      <c r="E55" s="72">
        <v>0.24099999999999999</v>
      </c>
      <c r="F55" s="73">
        <v>47</v>
      </c>
      <c r="G55" s="71">
        <v>7.4</v>
      </c>
      <c r="H55" s="74">
        <v>0.158</v>
      </c>
      <c r="I55" s="70">
        <v>106</v>
      </c>
      <c r="J55" s="71">
        <v>4.5999999999999996</v>
      </c>
      <c r="K55" s="72">
        <v>4.2999999999999997E-2</v>
      </c>
      <c r="L55" s="73">
        <v>56</v>
      </c>
      <c r="M55" s="10">
        <v>2.6</v>
      </c>
      <c r="N55" s="74">
        <v>4.5999999999999999E-2</v>
      </c>
      <c r="O55" s="87"/>
      <c r="P55" s="31"/>
      <c r="Q55" s="60"/>
      <c r="R55" s="86">
        <v>1038</v>
      </c>
      <c r="S55" s="71">
        <v>42.7</v>
      </c>
      <c r="T55" s="72">
        <v>4.1000000000000002E-2</v>
      </c>
      <c r="U55" s="75">
        <f t="shared" si="4"/>
        <v>1285</v>
      </c>
      <c r="V55" s="31">
        <f t="shared" si="4"/>
        <v>66.5</v>
      </c>
      <c r="W55" s="60">
        <f t="shared" si="5"/>
        <v>5.1750972762645911E-2</v>
      </c>
    </row>
    <row r="56" spans="1:23" ht="15.5" thickBot="1">
      <c r="A56" s="2"/>
      <c r="B56" s="88" t="s" vm="9">
        <v>12</v>
      </c>
      <c r="C56" s="89">
        <f>SUM(C49:C52)</f>
        <v>2215</v>
      </c>
      <c r="D56" s="90">
        <f>SUM(D49:D52)</f>
        <v>444.5</v>
      </c>
      <c r="E56" s="91">
        <f>SUM(D56/C56)</f>
        <v>0.20067720090293453</v>
      </c>
      <c r="F56" s="92">
        <f>SUM(F49:F52)</f>
        <v>2148</v>
      </c>
      <c r="G56" s="90">
        <f>SUM(G49:G52)</f>
        <v>104</v>
      </c>
      <c r="H56" s="93">
        <f>SUM(G56/F56)</f>
        <v>4.8417132216014895E-2</v>
      </c>
      <c r="I56" s="89">
        <f>SUM(I49:I52)</f>
        <v>5342</v>
      </c>
      <c r="J56" s="90">
        <f>SUM(J49:J52)</f>
        <v>111.6</v>
      </c>
      <c r="K56" s="91">
        <f>SUM(J56/I56)</f>
        <v>2.0891052040434292E-2</v>
      </c>
      <c r="L56" s="92">
        <f>SUM(L49:L52)</f>
        <v>7653</v>
      </c>
      <c r="M56" s="90">
        <f>SUM(M49:M52)</f>
        <v>114.2</v>
      </c>
      <c r="N56" s="93">
        <f>SUM(M56/L56)</f>
        <v>1.4922252711355024E-2</v>
      </c>
      <c r="O56" s="89">
        <f>SUM(O49:O52)</f>
        <v>8348</v>
      </c>
      <c r="P56" s="90">
        <f>SUM(P49:P52)</f>
        <v>75.95</v>
      </c>
      <c r="Q56" s="91">
        <f>SUM(P56/O56)</f>
        <v>9.0979875419262106E-3</v>
      </c>
      <c r="R56" s="92">
        <f>SUM(R49:R52)</f>
        <v>37350</v>
      </c>
      <c r="S56" s="90">
        <f>SUM(S49:S52)</f>
        <v>469.5</v>
      </c>
      <c r="T56" s="91">
        <f>SUM(S56/R56)</f>
        <v>1.2570281124497993E-2</v>
      </c>
      <c r="U56" s="94">
        <f t="shared" si="4"/>
        <v>63056</v>
      </c>
      <c r="V56" s="90">
        <f t="shared" si="4"/>
        <v>1319.75</v>
      </c>
      <c r="W56" s="91">
        <f t="shared" si="5"/>
        <v>2.0929808424257804E-2</v>
      </c>
    </row>
    <row r="57" spans="1:23" ht="18" customHeight="1" thickBot="1">
      <c r="A57" s="2"/>
      <c r="B57" s="101" t="s">
        <v>31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3"/>
    </row>
    <row r="58" spans="1:2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3" ht="15">
      <c r="A59" s="2"/>
      <c r="B59" s="2"/>
      <c r="C59" s="95"/>
      <c r="D59" s="96"/>
      <c r="E59" s="97"/>
      <c r="F59" s="2"/>
      <c r="G59" s="2"/>
      <c r="H59" s="2"/>
      <c r="I59" s="2"/>
      <c r="J59" s="2"/>
      <c r="K59" s="2"/>
      <c r="L59" s="95"/>
      <c r="M59" s="96"/>
      <c r="N59" s="97"/>
      <c r="O59" s="95"/>
      <c r="P59" s="96"/>
      <c r="Q59" s="97"/>
    </row>
    <row r="60" spans="1:23" ht="15">
      <c r="A60" s="2"/>
      <c r="B60" s="4"/>
      <c r="C60" s="95"/>
      <c r="D60" s="96"/>
      <c r="E60" s="98"/>
      <c r="F60" s="4"/>
      <c r="G60" s="2"/>
      <c r="H60" s="2"/>
      <c r="I60" s="22"/>
      <c r="J60" s="23"/>
      <c r="K60" s="24"/>
      <c r="L60" s="95"/>
      <c r="M60" s="96"/>
      <c r="N60" s="98"/>
      <c r="O60" s="95"/>
      <c r="P60" s="96"/>
      <c r="Q60" s="98"/>
      <c r="R60" s="2"/>
      <c r="S60" s="2"/>
      <c r="T60" s="2"/>
    </row>
    <row r="61" spans="1:23" ht="15">
      <c r="A61" s="2"/>
      <c r="B61" s="8"/>
      <c r="C61" s="95"/>
      <c r="D61" s="96"/>
      <c r="E61" s="99"/>
      <c r="F61" s="8"/>
      <c r="G61" s="2"/>
      <c r="H61" s="2"/>
      <c r="I61" s="22"/>
      <c r="J61" s="23"/>
      <c r="K61" s="25"/>
      <c r="L61" s="95"/>
      <c r="M61" s="96"/>
      <c r="N61" s="98"/>
      <c r="O61" s="95"/>
      <c r="P61" s="96"/>
      <c r="Q61" s="99"/>
      <c r="R61" s="2"/>
      <c r="S61" s="2"/>
      <c r="T61" s="2"/>
    </row>
    <row r="62" spans="1:23" ht="15">
      <c r="A62" s="2"/>
      <c r="B62" s="2"/>
      <c r="C62" s="2"/>
      <c r="D62" s="26"/>
      <c r="E62" s="9"/>
      <c r="F62" s="58"/>
      <c r="G62" s="2"/>
      <c r="H62" s="2"/>
      <c r="I62" s="22"/>
      <c r="J62" s="23"/>
      <c r="K62" s="100"/>
      <c r="L62" s="2"/>
      <c r="M62" s="2"/>
      <c r="N62" s="2"/>
      <c r="O62" s="2"/>
      <c r="P62" s="2"/>
      <c r="Q62" s="2"/>
      <c r="R62" s="2"/>
      <c r="S62" s="2"/>
      <c r="T62" s="2"/>
    </row>
    <row r="63" spans="1:2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23" ht="15">
      <c r="A64" s="2"/>
    </row>
    <row r="65" spans="1:1" ht="15">
      <c r="A65" s="2"/>
    </row>
    <row r="66" spans="1:1" ht="15">
      <c r="A66" s="2"/>
    </row>
    <row r="67" spans="1:1" ht="15">
      <c r="A67" s="2"/>
    </row>
    <row r="68" spans="1:1" ht="15">
      <c r="A68" s="2"/>
    </row>
    <row r="69" spans="1:1" ht="15">
      <c r="A69" s="2"/>
    </row>
    <row r="70" spans="1:1" ht="15">
      <c r="A70" s="2"/>
    </row>
    <row r="71" spans="1:1" ht="15">
      <c r="A71" s="2"/>
    </row>
    <row r="72" spans="1:1" ht="15">
      <c r="A72" s="2"/>
    </row>
    <row r="73" spans="1:1" ht="15">
      <c r="A73" s="2"/>
    </row>
    <row r="74" spans="1:1" ht="15">
      <c r="A74" s="2"/>
    </row>
    <row r="75" spans="1:1" ht="15">
      <c r="A75" s="2"/>
    </row>
    <row r="76" spans="1:1" ht="15.65" customHeight="1">
      <c r="A76" s="2"/>
    </row>
    <row r="77" spans="1:1" ht="15">
      <c r="A77" s="2"/>
    </row>
    <row r="78" spans="1:1" ht="15">
      <c r="A78" s="2"/>
    </row>
    <row r="79" spans="1:1" ht="15">
      <c r="A79" s="2"/>
    </row>
    <row r="80" spans="1:1" ht="15">
      <c r="A80" s="2"/>
    </row>
    <row r="81" spans="1:20" ht="15">
      <c r="A81" s="2"/>
    </row>
    <row r="82" spans="1:20" ht="15">
      <c r="A82" s="2"/>
    </row>
    <row r="83" spans="1:20" ht="15">
      <c r="A83" s="2"/>
    </row>
    <row r="84" spans="1:20" ht="15">
      <c r="A84" s="2"/>
    </row>
    <row r="85" spans="1:20" ht="15">
      <c r="A85" s="2"/>
    </row>
    <row r="86" spans="1:20" ht="15">
      <c r="A86" s="2"/>
    </row>
    <row r="87" spans="1:20" ht="15">
      <c r="A87" s="2"/>
    </row>
    <row r="88" spans="1:20" ht="15">
      <c r="A88" s="2"/>
    </row>
    <row r="89" spans="1:20" ht="15">
      <c r="A89" s="2"/>
    </row>
    <row r="90" spans="1:20" ht="15.65" customHeight="1">
      <c r="A90" s="2"/>
    </row>
    <row r="91" spans="1:20" ht="15">
      <c r="A91" s="2"/>
    </row>
    <row r="92" spans="1:20" ht="15">
      <c r="A92" s="2"/>
      <c r="O92" s="2"/>
      <c r="P92" s="2"/>
      <c r="Q92" s="2"/>
      <c r="R92" s="2"/>
      <c r="S92" s="2"/>
      <c r="T92" s="2"/>
    </row>
    <row r="93" spans="1:20" ht="15">
      <c r="A93" s="2"/>
      <c r="O93" s="2"/>
      <c r="P93" s="2"/>
      <c r="Q93" s="2"/>
      <c r="R93" s="2"/>
      <c r="S93" s="2"/>
      <c r="T93" s="2"/>
    </row>
    <row r="94" spans="1:20" ht="15">
      <c r="A94" s="2"/>
      <c r="O94" s="2"/>
      <c r="P94" s="2"/>
      <c r="Q94" s="2"/>
      <c r="R94" s="2"/>
      <c r="S94" s="2"/>
      <c r="T94" s="2"/>
    </row>
    <row r="95" spans="1:20" ht="15">
      <c r="A95" s="2"/>
      <c r="O95" s="2"/>
      <c r="P95" s="2"/>
      <c r="Q95" s="2"/>
      <c r="R95" s="2"/>
      <c r="S95" s="2"/>
      <c r="T95" s="2"/>
    </row>
    <row r="96" spans="1:20" ht="15">
      <c r="A96" s="2"/>
      <c r="O96" s="2"/>
      <c r="P96" s="2"/>
      <c r="Q96" s="2"/>
      <c r="R96" s="2"/>
      <c r="S96" s="2"/>
      <c r="T96" s="2"/>
    </row>
  </sheetData>
  <mergeCells count="25">
    <mergeCell ref="A1:S1"/>
    <mergeCell ref="B3:E3"/>
    <mergeCell ref="B15:E15"/>
    <mergeCell ref="B17:K17"/>
    <mergeCell ref="C18:E18"/>
    <mergeCell ref="F18:H18"/>
    <mergeCell ref="I18:K18"/>
    <mergeCell ref="B29:K29"/>
    <mergeCell ref="B31:T31"/>
    <mergeCell ref="C32:E32"/>
    <mergeCell ref="F32:H32"/>
    <mergeCell ref="I32:K32"/>
    <mergeCell ref="L32:N32"/>
    <mergeCell ref="O32:Q32"/>
    <mergeCell ref="R32:T32"/>
    <mergeCell ref="B57:W57"/>
    <mergeCell ref="B43:T43"/>
    <mergeCell ref="B45:W45"/>
    <mergeCell ref="C46:E46"/>
    <mergeCell ref="F46:H46"/>
    <mergeCell ref="I46:K46"/>
    <mergeCell ref="L46:N46"/>
    <mergeCell ref="O46:Q46"/>
    <mergeCell ref="R46:T46"/>
    <mergeCell ref="U46:W4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4ed51042-8f70-4ee5-b78e-09244b73d62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3767AD875C54490CADE0FF4C8913A" ma:contentTypeVersion="14" ma:contentTypeDescription="Create a new document." ma:contentTypeScope="" ma:versionID="03ea1bab4804d4e8b54f80c46a2fa4f3">
  <xsd:schema xmlns:xsd="http://www.w3.org/2001/XMLSchema" xmlns:xs="http://www.w3.org/2001/XMLSchema" xmlns:p="http://schemas.microsoft.com/office/2006/metadata/properties" xmlns:ns2="4ed51042-8f70-4ee5-b78e-09244b73d626" xmlns:ns3="1605abb2-17eb-4460-93a0-4b01ca7ad98f" targetNamespace="http://schemas.microsoft.com/office/2006/metadata/properties" ma:root="true" ma:fieldsID="2d7c8c61dc740cc49470ce2b631b90da" ns2:_="" ns3:_="">
    <xsd:import namespace="4ed51042-8f70-4ee5-b78e-09244b73d626"/>
    <xsd:import namespace="1605abb2-17eb-4460-93a0-4b01ca7ad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dato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51042-8f70-4ee5-b78e-09244b73d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o" ma:index="15" nillable="true" ma:displayName="dato" ma:format="DateTime" ma:internalName="dato">
      <xsd:simpleType>
        <xsd:restriction base="dms:DateTim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abb2-17eb-4460-93a0-4b01ca7ad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798C3-8022-4840-8731-A26C2F5AE49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d51042-8f70-4ee5-b78e-09244b73d626"/>
    <ds:schemaRef ds:uri="1605abb2-17eb-4460-93a0-4b01ca7ad98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D0D793-F8A0-4866-9EBD-FDB04FA9C0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C2AA29-2B70-4E04-BD76-48BA76C3E6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Nadia Schouw</cp:lastModifiedBy>
  <cp:revision/>
  <dcterms:created xsi:type="dcterms:W3CDTF">2020-01-14T13:01:30Z</dcterms:created>
  <dcterms:modified xsi:type="dcterms:W3CDTF">2020-01-23T09:09:37Z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0x0101004713767AD875C54490CADE0FF4C8913A</vt:lpwstr>
  </property>
</Properties>
</file>